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235" yWindow="900" windowWidth="13980" windowHeight="10590" tabRatio="874"/>
  </bookViews>
  <sheets>
    <sheet name="ВСЕГО (2)" sheetId="21" r:id="rId1"/>
  </sheets>
  <definedNames>
    <definedName name="_xlnm._FilterDatabase" localSheetId="0" hidden="1">'ВСЕГО (2)'!$A$4:$O$158</definedName>
    <definedName name="_xlnm.Print_Titles" localSheetId="0">'ВСЕГО (2)'!$4:$6</definedName>
    <definedName name="_xlnm.Print_Area" localSheetId="0">'ВСЕГО (2)'!$A$1:$O$158</definedName>
  </definedNames>
  <calcPr calcId="152511"/>
</workbook>
</file>

<file path=xl/calcChain.xml><?xml version="1.0" encoding="utf-8"?>
<calcChain xmlns="http://schemas.openxmlformats.org/spreadsheetml/2006/main">
  <c r="M116" i="21" l="1"/>
  <c r="M122" i="21"/>
  <c r="M101" i="21"/>
  <c r="G79" i="21"/>
  <c r="J44" i="21"/>
  <c r="N44" i="21"/>
  <c r="J34" i="21"/>
  <c r="J33" i="21" s="1"/>
  <c r="J32" i="21" s="1"/>
  <c r="K34" i="21"/>
  <c r="N34" i="21"/>
  <c r="N33" i="21" s="1"/>
  <c r="N32" i="21" s="1"/>
  <c r="O34" i="21"/>
  <c r="H35" i="21"/>
  <c r="H34" i="21" s="1"/>
  <c r="H33" i="21" s="1"/>
  <c r="H32" i="21" s="1"/>
  <c r="I35" i="21"/>
  <c r="J35" i="21"/>
  <c r="K35" i="21"/>
  <c r="L35" i="21"/>
  <c r="L34" i="21" s="1"/>
  <c r="L33" i="21" s="1"/>
  <c r="L32" i="21" s="1"/>
  <c r="M35" i="21"/>
  <c r="M34" i="21" s="1"/>
  <c r="M33" i="21" s="1"/>
  <c r="M32" i="21" s="1"/>
  <c r="N35" i="21"/>
  <c r="O35" i="21"/>
  <c r="G35" i="21"/>
  <c r="G34" i="21" s="1"/>
  <c r="F27" i="21"/>
  <c r="H140" i="21"/>
  <c r="H139" i="21" s="1"/>
  <c r="I140" i="21"/>
  <c r="J140" i="21"/>
  <c r="J139" i="21" s="1"/>
  <c r="K140" i="21"/>
  <c r="L140" i="21"/>
  <c r="M140" i="21"/>
  <c r="N140" i="21"/>
  <c r="N139" i="21" s="1"/>
  <c r="N137" i="21" s="1"/>
  <c r="O140" i="21"/>
  <c r="H141" i="21"/>
  <c r="I141" i="21"/>
  <c r="J141" i="21"/>
  <c r="K141" i="21"/>
  <c r="L141" i="21"/>
  <c r="M141" i="21"/>
  <c r="N141" i="21"/>
  <c r="O141" i="21"/>
  <c r="H142" i="21"/>
  <c r="I142" i="21"/>
  <c r="J142" i="21"/>
  <c r="K142" i="21"/>
  <c r="L142" i="21"/>
  <c r="M142" i="21"/>
  <c r="N142" i="21"/>
  <c r="O142" i="21"/>
  <c r="H143" i="21"/>
  <c r="I143" i="21"/>
  <c r="J143" i="21"/>
  <c r="K143" i="21"/>
  <c r="L143" i="21"/>
  <c r="M143" i="21"/>
  <c r="N143" i="21"/>
  <c r="O143" i="21"/>
  <c r="H144" i="21"/>
  <c r="I144" i="21"/>
  <c r="J144" i="21"/>
  <c r="K144" i="21"/>
  <c r="L144" i="21"/>
  <c r="M144" i="21"/>
  <c r="N144" i="21"/>
  <c r="O144" i="21"/>
  <c r="H145" i="21"/>
  <c r="I145" i="21"/>
  <c r="J145" i="21"/>
  <c r="K145" i="21"/>
  <c r="L145" i="21"/>
  <c r="M145" i="21"/>
  <c r="N145" i="21"/>
  <c r="O145" i="21"/>
  <c r="H146" i="21"/>
  <c r="I146" i="21"/>
  <c r="J146" i="21"/>
  <c r="K146" i="21"/>
  <c r="L146" i="21"/>
  <c r="M146" i="21"/>
  <c r="N146" i="21"/>
  <c r="O146" i="21"/>
  <c r="H147" i="21"/>
  <c r="I147" i="21"/>
  <c r="J147" i="21"/>
  <c r="K147" i="21"/>
  <c r="L147" i="21"/>
  <c r="M147" i="21"/>
  <c r="N147" i="21"/>
  <c r="O147" i="21"/>
  <c r="H148" i="21"/>
  <c r="I148" i="21"/>
  <c r="J148" i="21"/>
  <c r="K148" i="21"/>
  <c r="L148" i="21"/>
  <c r="M148" i="21"/>
  <c r="N148" i="21"/>
  <c r="O148" i="21"/>
  <c r="H149" i="21"/>
  <c r="I149" i="21"/>
  <c r="J149" i="21"/>
  <c r="K149" i="21"/>
  <c r="L149" i="21"/>
  <c r="L139" i="21" s="1"/>
  <c r="M149" i="21"/>
  <c r="N149" i="21"/>
  <c r="O149" i="21"/>
  <c r="H150" i="21"/>
  <c r="I150" i="21"/>
  <c r="J150" i="21"/>
  <c r="K150" i="21"/>
  <c r="L150" i="21"/>
  <c r="M150" i="21"/>
  <c r="N150" i="21"/>
  <c r="O150" i="21"/>
  <c r="H151" i="21"/>
  <c r="I151" i="21"/>
  <c r="J151" i="21"/>
  <c r="K151" i="21"/>
  <c r="L151" i="21"/>
  <c r="M151" i="21"/>
  <c r="N151" i="21"/>
  <c r="O151" i="21"/>
  <c r="H152" i="21"/>
  <c r="I152" i="21"/>
  <c r="J152" i="21"/>
  <c r="K152" i="21"/>
  <c r="L152" i="21"/>
  <c r="M152" i="21"/>
  <c r="N152" i="21"/>
  <c r="O152" i="21"/>
  <c r="G141" i="21"/>
  <c r="G142" i="21"/>
  <c r="G143" i="21"/>
  <c r="G144" i="21"/>
  <c r="G145" i="21"/>
  <c r="G146" i="21"/>
  <c r="G147" i="21"/>
  <c r="G148" i="21"/>
  <c r="G150" i="21"/>
  <c r="G151" i="21"/>
  <c r="G152" i="21"/>
  <c r="G140" i="21"/>
  <c r="H138" i="21"/>
  <c r="I138" i="21"/>
  <c r="J138" i="21"/>
  <c r="K138" i="21"/>
  <c r="L138" i="21"/>
  <c r="M138" i="21"/>
  <c r="N138" i="21"/>
  <c r="O138" i="21"/>
  <c r="G138" i="21"/>
  <c r="H135" i="21"/>
  <c r="I135" i="21"/>
  <c r="J135" i="21"/>
  <c r="K135" i="21"/>
  <c r="L135" i="21"/>
  <c r="M135" i="21"/>
  <c r="N135" i="21"/>
  <c r="O135" i="21"/>
  <c r="H136" i="21"/>
  <c r="I136" i="21"/>
  <c r="J136" i="21"/>
  <c r="K136" i="21"/>
  <c r="L136" i="21"/>
  <c r="M136" i="21"/>
  <c r="N136" i="21"/>
  <c r="O136" i="21"/>
  <c r="G135" i="21"/>
  <c r="G136" i="21"/>
  <c r="H133" i="21"/>
  <c r="I133" i="21"/>
  <c r="J133" i="21"/>
  <c r="J131" i="21" s="1"/>
  <c r="K133" i="21"/>
  <c r="L133" i="21"/>
  <c r="M133" i="21"/>
  <c r="N133" i="21"/>
  <c r="N131" i="21" s="1"/>
  <c r="O133" i="21"/>
  <c r="G133" i="21"/>
  <c r="H132" i="21"/>
  <c r="I132" i="21"/>
  <c r="I131" i="21" s="1"/>
  <c r="J132" i="21"/>
  <c r="K132" i="21"/>
  <c r="L132" i="21"/>
  <c r="M132" i="21"/>
  <c r="M131" i="21" s="1"/>
  <c r="N132" i="21"/>
  <c r="O132" i="21"/>
  <c r="G132" i="21"/>
  <c r="L131" i="21"/>
  <c r="H130" i="21"/>
  <c r="I130" i="21"/>
  <c r="J130" i="21"/>
  <c r="K130" i="21"/>
  <c r="L130" i="21"/>
  <c r="M130" i="21"/>
  <c r="N130" i="21"/>
  <c r="O130" i="21"/>
  <c r="G130" i="21"/>
  <c r="H129" i="21"/>
  <c r="I129" i="21"/>
  <c r="J129" i="21"/>
  <c r="K129" i="21"/>
  <c r="L129" i="21"/>
  <c r="M129" i="21"/>
  <c r="N129" i="21"/>
  <c r="O129" i="21"/>
  <c r="G129" i="21"/>
  <c r="H128" i="21"/>
  <c r="I128" i="21"/>
  <c r="J128" i="21"/>
  <c r="K128" i="21"/>
  <c r="L128" i="21"/>
  <c r="M128" i="21"/>
  <c r="N128" i="21"/>
  <c r="O128" i="21"/>
  <c r="G128" i="21"/>
  <c r="F128" i="21" s="1"/>
  <c r="H127" i="21"/>
  <c r="I127" i="21"/>
  <c r="J127" i="21"/>
  <c r="K127" i="21"/>
  <c r="L127" i="21"/>
  <c r="M127" i="21"/>
  <c r="N127" i="21"/>
  <c r="N126" i="21" s="1"/>
  <c r="O127" i="21"/>
  <c r="G127" i="21"/>
  <c r="I126" i="21"/>
  <c r="M126" i="21"/>
  <c r="H110" i="21"/>
  <c r="H108" i="21" s="1"/>
  <c r="I110" i="21"/>
  <c r="I108" i="21" s="1"/>
  <c r="J110" i="21"/>
  <c r="J108" i="21" s="1"/>
  <c r="K110" i="21"/>
  <c r="K108" i="21" s="1"/>
  <c r="L110" i="21"/>
  <c r="L108" i="21" s="1"/>
  <c r="L95" i="21" s="1"/>
  <c r="M110" i="21"/>
  <c r="M108" i="21" s="1"/>
  <c r="N110" i="21"/>
  <c r="N108" i="21" s="1"/>
  <c r="O110" i="21"/>
  <c r="O108" i="21" s="1"/>
  <c r="G110" i="21"/>
  <c r="H105" i="21"/>
  <c r="I105" i="21"/>
  <c r="J105" i="21"/>
  <c r="K105" i="21"/>
  <c r="L105" i="21"/>
  <c r="M105" i="21"/>
  <c r="N105" i="21"/>
  <c r="O105" i="21"/>
  <c r="G105" i="21"/>
  <c r="H102" i="21"/>
  <c r="I102" i="21"/>
  <c r="J102" i="21"/>
  <c r="K102" i="21"/>
  <c r="L102" i="21"/>
  <c r="M102" i="21"/>
  <c r="N102" i="21"/>
  <c r="O102" i="21"/>
  <c r="G102" i="21"/>
  <c r="H97" i="21"/>
  <c r="I97" i="21"/>
  <c r="I96" i="21" s="1"/>
  <c r="I95" i="21" s="1"/>
  <c r="J97" i="21"/>
  <c r="K97" i="21"/>
  <c r="K96" i="21" s="1"/>
  <c r="K95" i="21" s="1"/>
  <c r="L97" i="21"/>
  <c r="L96" i="21" s="1"/>
  <c r="M97" i="21"/>
  <c r="M96" i="21" s="1"/>
  <c r="M95" i="21" s="1"/>
  <c r="N97" i="21"/>
  <c r="O97" i="21"/>
  <c r="O96" i="21" s="1"/>
  <c r="O95" i="21" s="1"/>
  <c r="G97" i="21"/>
  <c r="G96" i="21" s="1"/>
  <c r="H96" i="21"/>
  <c r="H95" i="21" s="1"/>
  <c r="J96" i="21"/>
  <c r="J95" i="21" s="1"/>
  <c r="N96" i="21"/>
  <c r="N95" i="21" s="1"/>
  <c r="H81" i="21"/>
  <c r="H79" i="21" s="1"/>
  <c r="I81" i="21"/>
  <c r="I79" i="21" s="1"/>
  <c r="J81" i="21"/>
  <c r="J79" i="21" s="1"/>
  <c r="K81" i="21"/>
  <c r="K79" i="21" s="1"/>
  <c r="L79" i="21"/>
  <c r="M81" i="21"/>
  <c r="M79" i="21" s="1"/>
  <c r="N81" i="21"/>
  <c r="N79" i="21" s="1"/>
  <c r="O81" i="21"/>
  <c r="O79" i="21" s="1"/>
  <c r="H76" i="21"/>
  <c r="I76" i="21"/>
  <c r="J76" i="21"/>
  <c r="K76" i="21"/>
  <c r="L76" i="21"/>
  <c r="M76" i="21"/>
  <c r="N76" i="21"/>
  <c r="O76" i="21"/>
  <c r="G76" i="21"/>
  <c r="O73" i="21"/>
  <c r="H73" i="21"/>
  <c r="I73" i="21"/>
  <c r="J73" i="21"/>
  <c r="K73" i="21"/>
  <c r="L73" i="21"/>
  <c r="M73" i="21"/>
  <c r="N73" i="21"/>
  <c r="G73" i="21"/>
  <c r="H68" i="21"/>
  <c r="H67" i="21" s="1"/>
  <c r="I68" i="21"/>
  <c r="J68" i="21"/>
  <c r="J67" i="21" s="1"/>
  <c r="K68" i="21"/>
  <c r="K67" i="21" s="1"/>
  <c r="L68" i="21"/>
  <c r="M68" i="21"/>
  <c r="M67" i="21" s="1"/>
  <c r="N68" i="21"/>
  <c r="N67" i="21" s="1"/>
  <c r="O68" i="21"/>
  <c r="O67" i="21" s="1"/>
  <c r="G68" i="21"/>
  <c r="I67" i="21"/>
  <c r="F158" i="21"/>
  <c r="F157" i="21"/>
  <c r="F156" i="21"/>
  <c r="F155" i="21"/>
  <c r="F154" i="21"/>
  <c r="F153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09" i="21"/>
  <c r="F107" i="21"/>
  <c r="F106" i="21"/>
  <c r="F104" i="21"/>
  <c r="F103" i="21"/>
  <c r="F101" i="21"/>
  <c r="F100" i="21"/>
  <c r="F99" i="21"/>
  <c r="F98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0" i="21"/>
  <c r="F65" i="21"/>
  <c r="F64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3" i="21"/>
  <c r="F42" i="21"/>
  <c r="F39" i="21"/>
  <c r="F38" i="21"/>
  <c r="F37" i="21"/>
  <c r="F36" i="21"/>
  <c r="F30" i="21"/>
  <c r="F29" i="21" s="1"/>
  <c r="F28" i="21"/>
  <c r="F25" i="21"/>
  <c r="F24" i="21" s="1"/>
  <c r="F23" i="21"/>
  <c r="F22" i="21" s="1"/>
  <c r="F21" i="21"/>
  <c r="F20" i="21"/>
  <c r="F19" i="21"/>
  <c r="F17" i="21"/>
  <c r="F16" i="21" s="1"/>
  <c r="F13" i="21"/>
  <c r="F14" i="21"/>
  <c r="F12" i="21"/>
  <c r="F8" i="21"/>
  <c r="F9" i="21"/>
  <c r="F10" i="21"/>
  <c r="G63" i="21"/>
  <c r="H63" i="21"/>
  <c r="I63" i="21"/>
  <c r="J63" i="21"/>
  <c r="K63" i="21"/>
  <c r="L63" i="21"/>
  <c r="M63" i="21"/>
  <c r="N63" i="21"/>
  <c r="O63" i="21"/>
  <c r="G45" i="21"/>
  <c r="H45" i="21"/>
  <c r="H44" i="21" s="1"/>
  <c r="I45" i="21"/>
  <c r="I44" i="21" s="1"/>
  <c r="J45" i="21"/>
  <c r="K45" i="21"/>
  <c r="K33" i="21" s="1"/>
  <c r="K32" i="21" s="1"/>
  <c r="L45" i="21"/>
  <c r="L44" i="21" s="1"/>
  <c r="M45" i="21"/>
  <c r="M44" i="21" s="1"/>
  <c r="N45" i="21"/>
  <c r="O45" i="21"/>
  <c r="O33" i="21" s="1"/>
  <c r="O32" i="21" s="1"/>
  <c r="G41" i="21"/>
  <c r="G40" i="21" s="1"/>
  <c r="H41" i="21"/>
  <c r="H40" i="21" s="1"/>
  <c r="I41" i="21"/>
  <c r="I40" i="21" s="1"/>
  <c r="J41" i="21"/>
  <c r="J40" i="21" s="1"/>
  <c r="K41" i="21"/>
  <c r="K40" i="21" s="1"/>
  <c r="L41" i="21"/>
  <c r="L40" i="21" s="1"/>
  <c r="M41" i="21"/>
  <c r="M40" i="21" s="1"/>
  <c r="N41" i="21"/>
  <c r="N40" i="21" s="1"/>
  <c r="O41" i="21"/>
  <c r="O40" i="21" s="1"/>
  <c r="G29" i="21"/>
  <c r="H29" i="21"/>
  <c r="I29" i="21"/>
  <c r="J29" i="21"/>
  <c r="K29" i="21"/>
  <c r="L29" i="21"/>
  <c r="M29" i="21"/>
  <c r="N29" i="21"/>
  <c r="O29" i="21"/>
  <c r="G26" i="21"/>
  <c r="H26" i="21"/>
  <c r="I26" i="21"/>
  <c r="J26" i="21"/>
  <c r="K26" i="21"/>
  <c r="L26" i="21"/>
  <c r="M26" i="21"/>
  <c r="N26" i="21"/>
  <c r="O26" i="21"/>
  <c r="G24" i="21"/>
  <c r="H24" i="21"/>
  <c r="I24" i="21"/>
  <c r="J24" i="21"/>
  <c r="K24" i="21"/>
  <c r="L24" i="21"/>
  <c r="M24" i="21"/>
  <c r="N24" i="21"/>
  <c r="O24" i="21"/>
  <c r="G22" i="21"/>
  <c r="H22" i="21"/>
  <c r="I22" i="21"/>
  <c r="J22" i="21"/>
  <c r="K22" i="21"/>
  <c r="L22" i="21"/>
  <c r="M22" i="21"/>
  <c r="N22" i="21"/>
  <c r="O22" i="21"/>
  <c r="G18" i="21"/>
  <c r="H18" i="21"/>
  <c r="I18" i="21"/>
  <c r="J18" i="21"/>
  <c r="K18" i="21"/>
  <c r="L18" i="21"/>
  <c r="M18" i="21"/>
  <c r="N18" i="21"/>
  <c r="O18" i="21"/>
  <c r="G16" i="21"/>
  <c r="H16" i="21"/>
  <c r="I16" i="21"/>
  <c r="J16" i="21"/>
  <c r="K16" i="21"/>
  <c r="L16" i="21"/>
  <c r="M16" i="21"/>
  <c r="N16" i="21"/>
  <c r="O16" i="21"/>
  <c r="H7" i="21"/>
  <c r="I7" i="21"/>
  <c r="J7" i="21"/>
  <c r="K7" i="21"/>
  <c r="L7" i="21"/>
  <c r="M7" i="21"/>
  <c r="N7" i="21"/>
  <c r="O7" i="21"/>
  <c r="G7" i="21"/>
  <c r="G33" i="21" l="1"/>
  <c r="G32" i="21" s="1"/>
  <c r="H131" i="21"/>
  <c r="G149" i="21"/>
  <c r="L126" i="21"/>
  <c r="L125" i="21" s="1"/>
  <c r="H126" i="21"/>
  <c r="H125" i="21" s="1"/>
  <c r="O139" i="21"/>
  <c r="K139" i="21"/>
  <c r="K137" i="21" s="1"/>
  <c r="O44" i="21"/>
  <c r="K44" i="21"/>
  <c r="G44" i="21"/>
  <c r="F35" i="21"/>
  <c r="F34" i="21" s="1"/>
  <c r="F135" i="21"/>
  <c r="H137" i="21"/>
  <c r="F150" i="21"/>
  <c r="I34" i="21"/>
  <c r="I33" i="21" s="1"/>
  <c r="I32" i="21" s="1"/>
  <c r="F145" i="21"/>
  <c r="M139" i="21"/>
  <c r="M137" i="21" s="1"/>
  <c r="L137" i="21"/>
  <c r="G139" i="21"/>
  <c r="I139" i="21"/>
  <c r="I137" i="21" s="1"/>
  <c r="I125" i="21"/>
  <c r="M15" i="21"/>
  <c r="M134" i="21"/>
  <c r="I134" i="21"/>
  <c r="J126" i="21"/>
  <c r="F133" i="21"/>
  <c r="G134" i="21"/>
  <c r="L134" i="21"/>
  <c r="H134" i="21"/>
  <c r="F136" i="21"/>
  <c r="L31" i="21"/>
  <c r="H66" i="21"/>
  <c r="F102" i="21"/>
  <c r="F105" i="21"/>
  <c r="F110" i="21"/>
  <c r="M125" i="21"/>
  <c r="F129" i="21"/>
  <c r="F132" i="21"/>
  <c r="O134" i="21"/>
  <c r="K134" i="21"/>
  <c r="F152" i="21"/>
  <c r="F148" i="21"/>
  <c r="F144" i="21"/>
  <c r="F151" i="21"/>
  <c r="F146" i="21"/>
  <c r="F141" i="21"/>
  <c r="F130" i="21"/>
  <c r="N134" i="21"/>
  <c r="J134" i="21"/>
  <c r="F138" i="21"/>
  <c r="F149" i="21"/>
  <c r="F147" i="21"/>
  <c r="F143" i="21"/>
  <c r="F142" i="21"/>
  <c r="F140" i="21"/>
  <c r="J137" i="21"/>
  <c r="O137" i="21"/>
  <c r="O131" i="21"/>
  <c r="K131" i="21"/>
  <c r="G131" i="21"/>
  <c r="N125" i="21"/>
  <c r="J125" i="21"/>
  <c r="O126" i="21"/>
  <c r="O125" i="21" s="1"/>
  <c r="K126" i="21"/>
  <c r="K125" i="21" s="1"/>
  <c r="G126" i="21"/>
  <c r="G125" i="21" s="1"/>
  <c r="F127" i="21"/>
  <c r="O15" i="21"/>
  <c r="F18" i="21"/>
  <c r="F41" i="21"/>
  <c r="F40" i="21" s="1"/>
  <c r="F63" i="21"/>
  <c r="F97" i="21"/>
  <c r="H31" i="21"/>
  <c r="H15" i="21"/>
  <c r="M66" i="21"/>
  <c r="I66" i="21"/>
  <c r="G108" i="21"/>
  <c r="F108" i="21" s="1"/>
  <c r="K15" i="21"/>
  <c r="G15" i="21"/>
  <c r="L15" i="21"/>
  <c r="F45" i="21"/>
  <c r="F96" i="21"/>
  <c r="F79" i="21"/>
  <c r="F81" i="21"/>
  <c r="O66" i="21"/>
  <c r="O31" i="21" s="1"/>
  <c r="K66" i="21"/>
  <c r="K31" i="21" s="1"/>
  <c r="N66" i="21"/>
  <c r="N31" i="21" s="1"/>
  <c r="J66" i="21"/>
  <c r="J31" i="21" s="1"/>
  <c r="F77" i="21"/>
  <c r="F78" i="21"/>
  <c r="F26" i="21"/>
  <c r="I15" i="21"/>
  <c r="J15" i="21"/>
  <c r="N15" i="21"/>
  <c r="F7" i="21"/>
  <c r="F125" i="21" l="1"/>
  <c r="F33" i="21"/>
  <c r="F32" i="21" s="1"/>
  <c r="F44" i="21"/>
  <c r="G95" i="21"/>
  <c r="F139" i="21"/>
  <c r="G137" i="21"/>
  <c r="F137" i="21" s="1"/>
  <c r="L186" i="21"/>
  <c r="I31" i="21"/>
  <c r="I124" i="21" s="1"/>
  <c r="I187" i="21" s="1"/>
  <c r="M124" i="21"/>
  <c r="M187" i="21" s="1"/>
  <c r="F134" i="21"/>
  <c r="F131" i="21"/>
  <c r="F126" i="21"/>
  <c r="F15" i="21"/>
  <c r="N124" i="21"/>
  <c r="H124" i="21"/>
  <c r="K124" i="21"/>
  <c r="K187" i="21" s="1"/>
  <c r="J124" i="21"/>
  <c r="J187" i="21" s="1"/>
  <c r="J186" i="21"/>
  <c r="O124" i="21"/>
  <c r="L124" i="21"/>
  <c r="L187" i="21" s="1"/>
  <c r="K186" i="21"/>
  <c r="F76" i="21"/>
  <c r="H186" i="21"/>
  <c r="I186" i="21" l="1"/>
  <c r="I188" i="21" s="1"/>
  <c r="L188" i="21"/>
  <c r="H188" i="21"/>
  <c r="J188" i="21"/>
  <c r="K188" i="21"/>
  <c r="F75" i="21"/>
  <c r="M186" i="21"/>
  <c r="M188" i="21" s="1"/>
  <c r="H187" i="21"/>
  <c r="F74" i="21" l="1"/>
  <c r="F73" i="21" l="1"/>
  <c r="F72" i="21" l="1"/>
  <c r="F71" i="21" l="1"/>
  <c r="F70" i="21" l="1"/>
  <c r="F69" i="21" l="1"/>
  <c r="G67" i="21" l="1"/>
  <c r="F68" i="21"/>
  <c r="G31" i="21" l="1"/>
  <c r="G124" i="21" s="1"/>
  <c r="F124" i="21" s="1"/>
  <c r="F67" i="21"/>
  <c r="F66" i="21" s="1"/>
  <c r="F187" i="21" l="1"/>
  <c r="F186" i="21"/>
  <c r="G186" i="21"/>
  <c r="G187" i="21"/>
  <c r="F188" i="21" l="1"/>
  <c r="G188" i="21"/>
</calcChain>
</file>

<file path=xl/sharedStrings.xml><?xml version="1.0" encoding="utf-8"?>
<sst xmlns="http://schemas.openxmlformats.org/spreadsheetml/2006/main" count="313" uniqueCount="114">
  <si>
    <t>№ п/п</t>
  </si>
  <si>
    <t>Наименование показателя</t>
  </si>
  <si>
    <t>реализация основных общеобразовательных программ  (1608)</t>
  </si>
  <si>
    <t>реализация общедоступного и бесплатного дошкольного образования  (1625)</t>
  </si>
  <si>
    <t>обеспечение мер социальной поддержки  (1623)</t>
  </si>
  <si>
    <t>1.</t>
  </si>
  <si>
    <t xml:space="preserve">Субсидия на финансовое обеспечение муниципального задания </t>
  </si>
  <si>
    <t>1.1.</t>
  </si>
  <si>
    <t>Нормативные затраты на оказание муниципальных услуг</t>
  </si>
  <si>
    <t>1.2.</t>
  </si>
  <si>
    <t>Затраты на уплату налогов</t>
  </si>
  <si>
    <t>2.</t>
  </si>
  <si>
    <t xml:space="preserve">Субсидия на иные цели </t>
  </si>
  <si>
    <t>1.1.1.</t>
  </si>
  <si>
    <t>1.1.2.</t>
  </si>
  <si>
    <t>1.1.3.</t>
  </si>
  <si>
    <t xml:space="preserve">Прочие налоги </t>
  </si>
  <si>
    <t>3.</t>
  </si>
  <si>
    <t>4.</t>
  </si>
  <si>
    <t>5.</t>
  </si>
  <si>
    <t>краевой бюджет</t>
  </si>
  <si>
    <t>КБК</t>
  </si>
  <si>
    <t>Код строки</t>
  </si>
  <si>
    <t>Выплаты по расходам всего, в том числе:</t>
  </si>
  <si>
    <t>Х</t>
  </si>
  <si>
    <t>Доходы от оказания услуг, работ, в том числе</t>
  </si>
  <si>
    <t>Прочие доходы</t>
  </si>
  <si>
    <t>6.</t>
  </si>
  <si>
    <t>Уплата налогов, сборов и иных платежей</t>
  </si>
  <si>
    <t>Расходы на закупку товаров, работ, услуг, всего, из них:</t>
  </si>
  <si>
    <t>Субсидия на финансовое обеспечение муниципального задания</t>
  </si>
  <si>
    <t>Внебюджетные средства</t>
  </si>
  <si>
    <t>Выплаты персоналу всего, из них:</t>
  </si>
  <si>
    <t>поступления от оказания услуг на платной основе и от иной приносящий доход деятельности</t>
  </si>
  <si>
    <t>Выплаты за счёт внебюджетных источников</t>
  </si>
  <si>
    <t>ВСЕГО ВЫПЛАТЫ</t>
  </si>
  <si>
    <t>КОСГУ</t>
  </si>
  <si>
    <t>выполнение полномочий ОМС (0000)</t>
  </si>
  <si>
    <t>муниципальный бюджет (2001)</t>
  </si>
  <si>
    <t>Сумма, руб.</t>
  </si>
  <si>
    <t>0001</t>
  </si>
  <si>
    <t>0002</t>
  </si>
  <si>
    <t>Остаток средств на начало текущего финанвового года</t>
  </si>
  <si>
    <t>Остаток средств на конец текущего финанвового года</t>
  </si>
  <si>
    <t>Доходы, всего, в том числе:</t>
  </si>
  <si>
    <t>1000</t>
  </si>
  <si>
    <t>1100</t>
  </si>
  <si>
    <t>1200</t>
  </si>
  <si>
    <t>Целевые субсидии</t>
  </si>
  <si>
    <t>Субсидии на осуществление капитальных вложений</t>
  </si>
  <si>
    <t>1110</t>
  </si>
  <si>
    <t>Доходы от сдачи имущества в аренду</t>
  </si>
  <si>
    <t>Доходы от собственности, всего, в том числе:</t>
  </si>
  <si>
    <t>Доходы от штрафов, пеней, иных сумм принудительного изъятия</t>
  </si>
  <si>
    <t>Безвозмездные денежные поступления</t>
  </si>
  <si>
    <t>Доходы от операций с активами, всего, в том числе</t>
  </si>
  <si>
    <t>Прочие поступления, из них увеличение остатков денежных средствза счет возврата дебиторской задолженности прошлых лет</t>
  </si>
  <si>
    <t xml:space="preserve">Оплата труда </t>
  </si>
  <si>
    <t>Прочие выплаты  персоналу</t>
  </si>
  <si>
    <t>Взносы по обязательному социальному страхованию на выплаты по оплате труда</t>
  </si>
  <si>
    <t>Налог на землю и имущество</t>
  </si>
  <si>
    <t xml:space="preserve">Налог на имущество, землю </t>
  </si>
  <si>
    <t xml:space="preserve">Закупка товаров, работ и услуг в целях капитального ремонта </t>
  </si>
  <si>
    <t>Прочую закупку товаров, работ и услуг, всего, из них:</t>
  </si>
  <si>
    <t>Выплаты, уменьшающие доход, всего,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</si>
  <si>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</si>
  <si>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</si>
  <si>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</si>
  <si>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всего, из них</t>
  </si>
  <si>
    <t>Возврат в бюджет средств субсидии</t>
  </si>
  <si>
    <t>Платные услуги, родительская плата</t>
  </si>
  <si>
    <t>1.1.4.</t>
  </si>
  <si>
    <t>2021 год</t>
  </si>
  <si>
    <t>2022 год</t>
  </si>
  <si>
    <t>ВСЕГО                      2020 год</t>
  </si>
  <si>
    <t>Прочие расходы (кроме расходов на закупку товаров, работ, услуг), всего, из них:</t>
  </si>
  <si>
    <t>Прочие работы, услуги</t>
  </si>
  <si>
    <t>Другие расходы</t>
  </si>
  <si>
    <t>4.1.</t>
  </si>
  <si>
    <t>4.2.</t>
  </si>
  <si>
    <t>Оплата труда, всего, в том числе</t>
  </si>
  <si>
    <t>Транспортные услуги</t>
  </si>
  <si>
    <t>Услуги связи</t>
  </si>
  <si>
    <t>Коммунальные услуги</t>
  </si>
  <si>
    <t>Арендная плата за пользование имущество</t>
  </si>
  <si>
    <t>Работы, услуги по содержанию имущества</t>
  </si>
  <si>
    <t>Страхование</t>
  </si>
  <si>
    <t xml:space="preserve">Увеличение стоимости материальных запасов </t>
  </si>
  <si>
    <t>Затраты на присмотр и уход льготной категории детей</t>
  </si>
  <si>
    <t>1.3.</t>
  </si>
  <si>
    <t>2.1.</t>
  </si>
  <si>
    <t>2.2.</t>
  </si>
  <si>
    <t>Организация отдыха детей в каникулярное время, прочие услуги</t>
  </si>
  <si>
    <t xml:space="preserve">Организация отдыха детей в каникулярное время, увеличение стоимости материальных запасов </t>
  </si>
  <si>
    <t>Увеличение стоимости основных средств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</si>
  <si>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</si>
  <si>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</si>
  <si>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</si>
  <si>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</si>
  <si>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</si>
  <si>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</si>
  <si>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</si>
  <si>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</si>
  <si>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</si>
  <si>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</si>
  <si>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</si>
  <si>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4.2.12.</t>
  </si>
  <si>
    <t>4.2.13.</t>
  </si>
  <si>
    <t>Доходы по условным арендным платежам</t>
  </si>
  <si>
    <t>Доходы от штрафных санкций за нарушение законодательства о закупках и условий контракта</t>
  </si>
  <si>
    <t>Добровольные пожертвования</t>
  </si>
  <si>
    <t>Раздел 1. Поступления и выплаты</t>
  </si>
  <si>
    <t>компенсация на питание школьников (1603)</t>
  </si>
  <si>
    <t>Приложение к Порядку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</si>
</sst>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4" fontId="2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4" fontId="0" fillId="2" borderId="0" xfId="0" applyNumberFormat="1" applyFill="1"/>
    <xf numFmtId="0" fontId="15" fillId="2" borderId="1" xfId="0" applyFont="1" applyFill="1" applyBorder="1" applyAlignment="1">
      <alignment horizontal="left" vertical="center" wrapText="1"/>
    </xf>
    <xf numFmtId="0" fontId="19" fillId="2" borderId="0" xfId="0" applyFont="1" applyFill="1"/>
    <xf numFmtId="4" fontId="18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 wrapText="1"/>
    </xf>
    <xf numFmtId="0" fontId="23" fillId="2" borderId="0" xfId="0" applyFont="1" applyFill="1"/>
    <xf numFmtId="0" fontId="7" fillId="2" borderId="0" xfId="0" applyFont="1" applyFill="1" applyAlignment="1">
      <alignment horizontal="center"/>
    </xf>
    <xf numFmtId="4" fontId="1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" fontId="16" fillId="2" borderId="1" xfId="0" applyNumberFormat="1" applyFont="1" applyFill="1" applyBorder="1" applyAlignment="1">
      <alignment horizontal="right" wrapText="1"/>
    </xf>
    <xf numFmtId="4" fontId="17" fillId="2" borderId="1" xfId="0" applyNumberFormat="1" applyFont="1" applyFill="1" applyBorder="1" applyAlignment="1">
      <alignment horizontal="right" wrapText="1"/>
    </xf>
    <xf numFmtId="4" fontId="18" fillId="2" borderId="1" xfId="0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20" fillId="2" borderId="0" xfId="0" applyFont="1" applyFill="1"/>
    <xf numFmtId="4" fontId="22" fillId="2" borderId="1" xfId="0" applyNumberFormat="1" applyFont="1" applyFill="1" applyBorder="1" applyAlignment="1">
      <alignment horizont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4" fontId="2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center" vertical="center" wrapText="1"/>
    </xf>
    <xf numFmtId="4" fontId="37" fillId="2" borderId="1" xfId="0" applyNumberFormat="1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4" fontId="41" fillId="2" borderId="1" xfId="0" applyNumberFormat="1" applyFont="1" applyFill="1" applyBorder="1" applyAlignment="1">
      <alignment horizontal="center" wrapText="1"/>
    </xf>
    <xf numFmtId="0" fontId="41" fillId="2" borderId="1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wrapText="1"/>
    </xf>
    <xf numFmtId="0" fontId="1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49" fontId="26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36" fillId="2" borderId="1" xfId="0" applyNumberFormat="1" applyFont="1" applyFill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4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88"/>
  <sheetViews>
    <sheetView tabSelected="1" view="pageBreakPreview" topLeftCell="A13" zoomScale="70" zoomScaleNormal="80" zoomScaleSheetLayoutView="70" workbookViewId="0">
      <selection activeCell="M30" sqref="M30"/>
    </sheetView>
  </sheetViews>
  <sheetFormatPr defaultRowHeight="18.75" x14ac:dyDescent="0.3"/>
  <cols>
    <col min="1" max="1" width="10" style="20" customWidth="1"/>
    <col min="2" max="2" width="93.140625" style="10" customWidth="1"/>
    <col min="3" max="3" width="11" style="11" customWidth="1"/>
    <col min="4" max="4" width="7.85546875" style="11" customWidth="1"/>
    <col min="5" max="5" width="10.42578125" style="54" customWidth="1"/>
    <col min="6" max="6" width="23.85546875" style="10" customWidth="1"/>
    <col min="7" max="7" width="20.7109375" style="10" bestFit="1" customWidth="1"/>
    <col min="8" max="8" width="18.28515625" style="10" customWidth="1"/>
    <col min="9" max="9" width="23" style="10" customWidth="1"/>
    <col min="10" max="10" width="27.140625" style="10" customWidth="1"/>
    <col min="11" max="11" width="18.5703125" style="10" customWidth="1"/>
    <col min="12" max="12" width="20.140625" style="10" customWidth="1"/>
    <col min="13" max="13" width="23.85546875" style="10" customWidth="1"/>
    <col min="14" max="14" width="18.42578125" style="10" customWidth="1"/>
    <col min="15" max="15" width="20.5703125" style="10" customWidth="1"/>
    <col min="16" max="16384" width="9.140625" style="10"/>
  </cols>
  <sheetData>
    <row r="1" spans="1:15" ht="26.25" x14ac:dyDescent="0.3">
      <c r="K1" s="66" t="s">
        <v>113</v>
      </c>
      <c r="L1" s="66"/>
      <c r="M1" s="66"/>
      <c r="N1" s="66"/>
      <c r="O1" s="66"/>
    </row>
    <row r="2" spans="1:15" s="1" customFormat="1" ht="30" x14ac:dyDescent="0.25">
      <c r="A2" s="69" t="s">
        <v>111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" customFormat="1" x14ac:dyDescent="0.3">
      <c r="A3" s="21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</row>
    <row r="4" spans="1:15" s="5" customFormat="1" ht="23.25" customHeight="1" x14ac:dyDescent="0.25">
      <c r="A4" s="71" t="s">
        <v>0</v>
      </c>
      <c r="B4" s="73" t="s">
        <v>1</v>
      </c>
      <c r="C4" s="67" t="s">
        <v>22</v>
      </c>
      <c r="D4" s="67" t="s">
        <v>21</v>
      </c>
      <c r="E4" s="67" t="s">
        <v>36</v>
      </c>
      <c r="F4" s="74" t="s">
        <v>74</v>
      </c>
      <c r="G4" s="77" t="s">
        <v>39</v>
      </c>
      <c r="H4" s="77"/>
      <c r="I4" s="77"/>
      <c r="J4" s="77"/>
      <c r="K4" s="77"/>
      <c r="L4" s="77"/>
      <c r="M4" s="77"/>
      <c r="N4" s="68" t="s">
        <v>72</v>
      </c>
      <c r="O4" s="68" t="s">
        <v>73</v>
      </c>
    </row>
    <row r="5" spans="1:15" s="5" customFormat="1" ht="28.5" customHeight="1" x14ac:dyDescent="0.25">
      <c r="A5" s="71"/>
      <c r="B5" s="73"/>
      <c r="C5" s="67"/>
      <c r="D5" s="67"/>
      <c r="E5" s="67"/>
      <c r="F5" s="75"/>
      <c r="G5" s="67" t="s">
        <v>38</v>
      </c>
      <c r="H5" s="67" t="s">
        <v>20</v>
      </c>
      <c r="I5" s="67"/>
      <c r="J5" s="67"/>
      <c r="K5" s="67"/>
      <c r="L5" s="67"/>
      <c r="M5" s="71" t="s">
        <v>33</v>
      </c>
      <c r="N5" s="68"/>
      <c r="O5" s="68"/>
    </row>
    <row r="6" spans="1:15" s="6" customFormat="1" ht="87" customHeight="1" x14ac:dyDescent="0.25">
      <c r="A6" s="71"/>
      <c r="B6" s="73"/>
      <c r="C6" s="67"/>
      <c r="D6" s="67"/>
      <c r="E6" s="67"/>
      <c r="F6" s="76"/>
      <c r="G6" s="67"/>
      <c r="H6" s="55" t="s">
        <v>37</v>
      </c>
      <c r="I6" s="55" t="s">
        <v>2</v>
      </c>
      <c r="J6" s="55" t="s">
        <v>3</v>
      </c>
      <c r="K6" s="55" t="s">
        <v>4</v>
      </c>
      <c r="L6" s="55" t="s">
        <v>112</v>
      </c>
      <c r="M6" s="71"/>
      <c r="N6" s="68"/>
      <c r="O6" s="68"/>
    </row>
    <row r="7" spans="1:15" s="9" customFormat="1" ht="32.25" customHeight="1" x14ac:dyDescent="0.35">
      <c r="A7" s="70" t="s">
        <v>42</v>
      </c>
      <c r="B7" s="70"/>
      <c r="C7" s="47" t="s">
        <v>40</v>
      </c>
      <c r="D7" s="45" t="s">
        <v>24</v>
      </c>
      <c r="E7" s="45" t="s">
        <v>24</v>
      </c>
      <c r="F7" s="15">
        <f>G7+H7+I7+J7+K7+L7+M7</f>
        <v>0</v>
      </c>
      <c r="G7" s="15">
        <f>G8+G9+G10</f>
        <v>0</v>
      </c>
      <c r="H7" s="15">
        <f t="shared" ref="H7:O7" si="0">H8+H9+H10</f>
        <v>0</v>
      </c>
      <c r="I7" s="15">
        <f t="shared" si="0"/>
        <v>0</v>
      </c>
      <c r="J7" s="15">
        <f t="shared" si="0"/>
        <v>0</v>
      </c>
      <c r="K7" s="15">
        <f>K8+K9+K10</f>
        <v>0</v>
      </c>
      <c r="L7" s="15">
        <f>L8+L9+L10</f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</row>
    <row r="8" spans="1:15" s="14" customFormat="1" ht="20.25" x14ac:dyDescent="0.35">
      <c r="A8" s="32" t="s">
        <v>5</v>
      </c>
      <c r="B8" s="33" t="s">
        <v>30</v>
      </c>
      <c r="C8" s="44"/>
      <c r="D8" s="45" t="s">
        <v>24</v>
      </c>
      <c r="E8" s="45" t="s">
        <v>24</v>
      </c>
      <c r="F8" s="15">
        <f>G8+H8+I8+J8+K8+L8+M8</f>
        <v>0</v>
      </c>
      <c r="G8" s="39"/>
      <c r="H8" s="27"/>
      <c r="I8" s="27"/>
      <c r="J8" s="27"/>
      <c r="K8" s="27"/>
      <c r="L8" s="27"/>
      <c r="M8" s="34"/>
      <c r="N8" s="39"/>
      <c r="O8" s="39"/>
    </row>
    <row r="9" spans="1:15" s="14" customFormat="1" ht="20.25" x14ac:dyDescent="0.35">
      <c r="A9" s="35" t="s">
        <v>11</v>
      </c>
      <c r="B9" s="33" t="s">
        <v>12</v>
      </c>
      <c r="C9" s="46"/>
      <c r="D9" s="45" t="s">
        <v>24</v>
      </c>
      <c r="E9" s="45" t="s">
        <v>24</v>
      </c>
      <c r="F9" s="15">
        <f>G9+H9+I9+J9+K9+L9+M9</f>
        <v>0</v>
      </c>
      <c r="G9" s="27"/>
      <c r="H9" s="27"/>
      <c r="I9" s="27"/>
      <c r="J9" s="27"/>
      <c r="K9" s="27"/>
      <c r="L9" s="27"/>
      <c r="M9" s="34"/>
      <c r="N9" s="39"/>
      <c r="O9" s="39"/>
    </row>
    <row r="10" spans="1:15" s="14" customFormat="1" ht="20.25" x14ac:dyDescent="0.35">
      <c r="A10" s="32" t="s">
        <v>17</v>
      </c>
      <c r="B10" s="36" t="s">
        <v>31</v>
      </c>
      <c r="C10" s="46"/>
      <c r="D10" s="45" t="s">
        <v>24</v>
      </c>
      <c r="E10" s="45" t="s">
        <v>24</v>
      </c>
      <c r="F10" s="15">
        <f t="shared" ref="F10" si="1">G10+H10+I10+J10+K10+L10+M10</f>
        <v>0</v>
      </c>
      <c r="G10" s="34"/>
      <c r="H10" s="34"/>
      <c r="I10" s="34"/>
      <c r="J10" s="34"/>
      <c r="K10" s="34"/>
      <c r="L10" s="34"/>
      <c r="M10" s="39"/>
      <c r="N10" s="39"/>
      <c r="O10" s="39"/>
    </row>
    <row r="11" spans="1:15" s="9" customFormat="1" ht="32.25" customHeight="1" x14ac:dyDescent="0.25">
      <c r="A11" s="70" t="s">
        <v>43</v>
      </c>
      <c r="B11" s="70"/>
      <c r="C11" s="47" t="s">
        <v>41</v>
      </c>
      <c r="D11" s="56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s="14" customFormat="1" ht="19.5" x14ac:dyDescent="0.3">
      <c r="A12" s="32" t="s">
        <v>5</v>
      </c>
      <c r="B12" s="33" t="s">
        <v>30</v>
      </c>
      <c r="C12" s="44"/>
      <c r="D12" s="45" t="s">
        <v>24</v>
      </c>
      <c r="E12" s="45" t="s">
        <v>24</v>
      </c>
      <c r="F12" s="39">
        <f>SUM(G12:M12)</f>
        <v>0</v>
      </c>
      <c r="G12" s="39"/>
      <c r="H12" s="27"/>
      <c r="I12" s="27"/>
      <c r="J12" s="27"/>
      <c r="K12" s="27"/>
      <c r="L12" s="27"/>
      <c r="M12" s="34"/>
      <c r="N12" s="39"/>
      <c r="O12" s="39"/>
    </row>
    <row r="13" spans="1:15" s="14" customFormat="1" ht="19.5" x14ac:dyDescent="0.3">
      <c r="A13" s="35" t="s">
        <v>11</v>
      </c>
      <c r="B13" s="33" t="s">
        <v>12</v>
      </c>
      <c r="C13" s="46"/>
      <c r="D13" s="45" t="s">
        <v>24</v>
      </c>
      <c r="E13" s="45" t="s">
        <v>24</v>
      </c>
      <c r="F13" s="39">
        <f t="shared" ref="F13:F14" si="2">SUM(G13:M13)</f>
        <v>0</v>
      </c>
      <c r="G13" s="27"/>
      <c r="H13" s="27"/>
      <c r="I13" s="27"/>
      <c r="J13" s="27"/>
      <c r="K13" s="27"/>
      <c r="L13" s="27"/>
      <c r="M13" s="34"/>
      <c r="N13" s="39"/>
      <c r="O13" s="39"/>
    </row>
    <row r="14" spans="1:15" s="14" customFormat="1" ht="19.5" x14ac:dyDescent="0.3">
      <c r="A14" s="32" t="s">
        <v>17</v>
      </c>
      <c r="B14" s="36" t="s">
        <v>31</v>
      </c>
      <c r="C14" s="46"/>
      <c r="D14" s="45" t="s">
        <v>24</v>
      </c>
      <c r="E14" s="45" t="s">
        <v>24</v>
      </c>
      <c r="F14" s="39">
        <f t="shared" si="2"/>
        <v>0</v>
      </c>
      <c r="G14" s="34"/>
      <c r="H14" s="34"/>
      <c r="I14" s="34"/>
      <c r="J14" s="34"/>
      <c r="K14" s="34"/>
      <c r="L14" s="34"/>
      <c r="M14" s="39"/>
      <c r="N14" s="39"/>
      <c r="O14" s="39"/>
    </row>
    <row r="15" spans="1:15" s="23" customFormat="1" ht="30.75" customHeight="1" x14ac:dyDescent="0.35">
      <c r="A15" s="72" t="s">
        <v>44</v>
      </c>
      <c r="B15" s="72"/>
      <c r="C15" s="47" t="s">
        <v>45</v>
      </c>
      <c r="D15" s="48"/>
      <c r="E15" s="48"/>
      <c r="F15" s="15">
        <f>G15+H15+I15+J15+K15+L15+M15</f>
        <v>72035279.010000005</v>
      </c>
      <c r="G15" s="17">
        <f>G16+G18+G22+G24+G26+G29</f>
        <v>6727012</v>
      </c>
      <c r="H15" s="17">
        <f t="shared" ref="H15:O15" si="3">H16+H18+H22+H24+H26+H29</f>
        <v>0</v>
      </c>
      <c r="I15" s="17">
        <f t="shared" si="3"/>
        <v>55337449</v>
      </c>
      <c r="J15" s="17">
        <f t="shared" si="3"/>
        <v>0</v>
      </c>
      <c r="K15" s="17">
        <f t="shared" si="3"/>
        <v>140562</v>
      </c>
      <c r="L15" s="17">
        <f t="shared" si="3"/>
        <v>816976</v>
      </c>
      <c r="M15" s="17">
        <f t="shared" si="3"/>
        <v>9013280.0099999998</v>
      </c>
      <c r="N15" s="17">
        <f t="shared" si="3"/>
        <v>0</v>
      </c>
      <c r="O15" s="17">
        <f t="shared" si="3"/>
        <v>0</v>
      </c>
    </row>
    <row r="16" spans="1:15" s="23" customFormat="1" ht="20.25" x14ac:dyDescent="0.35">
      <c r="A16" s="30" t="s">
        <v>5</v>
      </c>
      <c r="B16" s="29" t="s">
        <v>52</v>
      </c>
      <c r="C16" s="47" t="s">
        <v>46</v>
      </c>
      <c r="D16" s="48">
        <v>120</v>
      </c>
      <c r="E16" s="48"/>
      <c r="F16" s="15">
        <f>F17</f>
        <v>0</v>
      </c>
      <c r="G16" s="15">
        <f t="shared" ref="G16:O16" si="4">G17</f>
        <v>0</v>
      </c>
      <c r="H16" s="15">
        <f t="shared" si="4"/>
        <v>0</v>
      </c>
      <c r="I16" s="15">
        <f t="shared" si="4"/>
        <v>0</v>
      </c>
      <c r="J16" s="15">
        <f t="shared" si="4"/>
        <v>0</v>
      </c>
      <c r="K16" s="15">
        <f t="shared" si="4"/>
        <v>0</v>
      </c>
      <c r="L16" s="15">
        <f t="shared" si="4"/>
        <v>0</v>
      </c>
      <c r="M16" s="15">
        <f t="shared" si="4"/>
        <v>0</v>
      </c>
      <c r="N16" s="15">
        <f t="shared" si="4"/>
        <v>0</v>
      </c>
      <c r="O16" s="15">
        <f t="shared" si="4"/>
        <v>0</v>
      </c>
    </row>
    <row r="17" spans="1:15" s="38" customFormat="1" ht="20.25" x14ac:dyDescent="0.3">
      <c r="A17" s="35"/>
      <c r="B17" s="37" t="s">
        <v>51</v>
      </c>
      <c r="C17" s="49" t="s">
        <v>50</v>
      </c>
      <c r="D17" s="44">
        <v>120</v>
      </c>
      <c r="E17" s="44">
        <v>121</v>
      </c>
      <c r="F17" s="39">
        <f>SUM(G17:M17)</f>
        <v>0</v>
      </c>
      <c r="G17" s="27"/>
      <c r="H17" s="27"/>
      <c r="I17" s="27"/>
      <c r="J17" s="27"/>
      <c r="K17" s="27"/>
      <c r="L17" s="27"/>
      <c r="M17" s="27"/>
      <c r="N17" s="39"/>
      <c r="O17" s="39"/>
    </row>
    <row r="18" spans="1:15" s="23" customFormat="1" ht="20.25" x14ac:dyDescent="0.35">
      <c r="A18" s="30" t="s">
        <v>11</v>
      </c>
      <c r="B18" s="29" t="s">
        <v>25</v>
      </c>
      <c r="C18" s="47" t="s">
        <v>47</v>
      </c>
      <c r="D18" s="48">
        <v>130</v>
      </c>
      <c r="E18" s="48"/>
      <c r="F18" s="15">
        <f>F19+F20+F21</f>
        <v>68558561.010000005</v>
      </c>
      <c r="G18" s="15">
        <f t="shared" ref="G18:O18" si="5">G19+G20+G21</f>
        <v>4873812</v>
      </c>
      <c r="H18" s="15">
        <f t="shared" si="5"/>
        <v>0</v>
      </c>
      <c r="I18" s="15">
        <f t="shared" si="5"/>
        <v>55337449</v>
      </c>
      <c r="J18" s="15">
        <f t="shared" si="5"/>
        <v>0</v>
      </c>
      <c r="K18" s="15">
        <f t="shared" si="5"/>
        <v>0</v>
      </c>
      <c r="L18" s="15">
        <f t="shared" si="5"/>
        <v>0</v>
      </c>
      <c r="M18" s="15">
        <f t="shared" si="5"/>
        <v>8347300.0099999998</v>
      </c>
      <c r="N18" s="15">
        <f t="shared" si="5"/>
        <v>0</v>
      </c>
      <c r="O18" s="15">
        <f t="shared" si="5"/>
        <v>0</v>
      </c>
    </row>
    <row r="19" spans="1:15" s="38" customFormat="1" ht="20.25" x14ac:dyDescent="0.3">
      <c r="A19" s="35"/>
      <c r="B19" s="37" t="s">
        <v>6</v>
      </c>
      <c r="C19" s="44">
        <v>1210</v>
      </c>
      <c r="D19" s="44">
        <v>130</v>
      </c>
      <c r="E19" s="44">
        <v>131</v>
      </c>
      <c r="F19" s="39">
        <f t="shared" ref="F19:F21" si="6">SUM(G19:M19)</f>
        <v>60211261</v>
      </c>
      <c r="G19" s="39">
        <v>4873812</v>
      </c>
      <c r="H19" s="27"/>
      <c r="I19" s="27">
        <v>55337449</v>
      </c>
      <c r="J19" s="16"/>
      <c r="K19" s="16"/>
      <c r="L19" s="16"/>
      <c r="M19" s="16"/>
      <c r="N19" s="39"/>
      <c r="O19" s="39"/>
    </row>
    <row r="20" spans="1:15" s="38" customFormat="1" ht="20.25" x14ac:dyDescent="0.3">
      <c r="A20" s="35"/>
      <c r="B20" s="37" t="s">
        <v>70</v>
      </c>
      <c r="C20" s="44">
        <v>1220</v>
      </c>
      <c r="D20" s="44">
        <v>130</v>
      </c>
      <c r="E20" s="44">
        <v>131</v>
      </c>
      <c r="F20" s="39">
        <f t="shared" si="6"/>
        <v>8347300.0099999998</v>
      </c>
      <c r="G20" s="27"/>
      <c r="H20" s="27"/>
      <c r="I20" s="27"/>
      <c r="J20" s="16"/>
      <c r="K20" s="16"/>
      <c r="L20" s="16"/>
      <c r="M20" s="16">
        <v>8347300.0099999998</v>
      </c>
      <c r="N20" s="39"/>
      <c r="O20" s="39"/>
    </row>
    <row r="21" spans="1:15" s="38" customFormat="1" ht="20.25" x14ac:dyDescent="0.3">
      <c r="A21" s="35"/>
      <c r="B21" s="37" t="s">
        <v>108</v>
      </c>
      <c r="C21" s="44">
        <v>1230</v>
      </c>
      <c r="D21" s="44">
        <v>130</v>
      </c>
      <c r="E21" s="44">
        <v>135</v>
      </c>
      <c r="F21" s="39">
        <f t="shared" si="6"/>
        <v>0</v>
      </c>
      <c r="G21" s="27"/>
      <c r="H21" s="27"/>
      <c r="I21" s="27"/>
      <c r="J21" s="16"/>
      <c r="K21" s="16"/>
      <c r="L21" s="16"/>
      <c r="M21" s="16"/>
      <c r="N21" s="39"/>
      <c r="O21" s="39"/>
    </row>
    <row r="22" spans="1:15" s="7" customFormat="1" ht="40.5" x14ac:dyDescent="0.35">
      <c r="A22" s="30" t="s">
        <v>17</v>
      </c>
      <c r="B22" s="29" t="s">
        <v>53</v>
      </c>
      <c r="C22" s="48">
        <v>1300</v>
      </c>
      <c r="D22" s="48">
        <v>140</v>
      </c>
      <c r="E22" s="46"/>
      <c r="F22" s="15">
        <f>F23</f>
        <v>0</v>
      </c>
      <c r="G22" s="15">
        <f t="shared" ref="G22:O22" si="7">G23</f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</row>
    <row r="23" spans="1:15" s="7" customFormat="1" ht="40.5" x14ac:dyDescent="0.35">
      <c r="A23" s="30"/>
      <c r="B23" s="37" t="s">
        <v>109</v>
      </c>
      <c r="C23" s="44">
        <v>1310</v>
      </c>
      <c r="D23" s="44">
        <v>140</v>
      </c>
      <c r="E23" s="44">
        <v>141</v>
      </c>
      <c r="F23" s="15">
        <f>SUM(G23:M23)</f>
        <v>0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5" s="7" customFormat="1" ht="20.25" x14ac:dyDescent="0.35">
      <c r="A24" s="30" t="s">
        <v>18</v>
      </c>
      <c r="B24" s="29" t="s">
        <v>54</v>
      </c>
      <c r="C24" s="48">
        <v>1400</v>
      </c>
      <c r="D24" s="48">
        <v>150</v>
      </c>
      <c r="E24" s="46"/>
      <c r="F24" s="15">
        <f>F25</f>
        <v>665980</v>
      </c>
      <c r="G24" s="15">
        <f t="shared" ref="G24:O24" si="8">G25</f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665980</v>
      </c>
      <c r="N24" s="15">
        <f t="shared" si="8"/>
        <v>0</v>
      </c>
      <c r="O24" s="15">
        <f t="shared" si="8"/>
        <v>0</v>
      </c>
    </row>
    <row r="25" spans="1:15" s="7" customFormat="1" ht="20.25" x14ac:dyDescent="0.35">
      <c r="A25" s="30"/>
      <c r="B25" s="37" t="s">
        <v>110</v>
      </c>
      <c r="C25" s="44">
        <v>1410</v>
      </c>
      <c r="D25" s="44">
        <v>150</v>
      </c>
      <c r="E25" s="46">
        <v>155</v>
      </c>
      <c r="F25" s="15">
        <f>SUM(G25:M25)</f>
        <v>665980</v>
      </c>
      <c r="G25" s="15"/>
      <c r="H25" s="15"/>
      <c r="I25" s="15"/>
      <c r="J25" s="15"/>
      <c r="K25" s="15"/>
      <c r="L25" s="15"/>
      <c r="M25" s="15">
        <v>665980</v>
      </c>
      <c r="N25" s="15"/>
      <c r="O25" s="15"/>
    </row>
    <row r="26" spans="1:15" s="7" customFormat="1" ht="20.25" x14ac:dyDescent="0.35">
      <c r="A26" s="30" t="s">
        <v>19</v>
      </c>
      <c r="B26" s="29" t="s">
        <v>26</v>
      </c>
      <c r="C26" s="48">
        <v>1500</v>
      </c>
      <c r="D26" s="48">
        <v>180</v>
      </c>
      <c r="E26" s="46"/>
      <c r="F26" s="15">
        <f>F27+F28</f>
        <v>2810738</v>
      </c>
      <c r="G26" s="15">
        <f t="shared" ref="G26:O26" si="9">G27+G28</f>
        <v>1853200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140562</v>
      </c>
      <c r="L26" s="15">
        <f t="shared" si="9"/>
        <v>816976</v>
      </c>
      <c r="M26" s="15">
        <f t="shared" si="9"/>
        <v>0</v>
      </c>
      <c r="N26" s="15">
        <f t="shared" si="9"/>
        <v>0</v>
      </c>
      <c r="O26" s="15">
        <f t="shared" si="9"/>
        <v>0</v>
      </c>
    </row>
    <row r="27" spans="1:15" s="7" customFormat="1" ht="20.25" x14ac:dyDescent="0.3">
      <c r="A27" s="35"/>
      <c r="B27" s="37" t="s">
        <v>48</v>
      </c>
      <c r="C27" s="44">
        <v>1510</v>
      </c>
      <c r="D27" s="44">
        <v>180</v>
      </c>
      <c r="E27" s="46">
        <v>152</v>
      </c>
      <c r="F27" s="39">
        <f>SUM(G27:M27)</f>
        <v>2810738</v>
      </c>
      <c r="G27" s="27">
        <v>1853200</v>
      </c>
      <c r="H27" s="27"/>
      <c r="I27" s="27"/>
      <c r="J27" s="27"/>
      <c r="K27" s="27">
        <v>140562</v>
      </c>
      <c r="L27" s="27">
        <v>816976</v>
      </c>
      <c r="M27" s="39"/>
      <c r="N27" s="39"/>
      <c r="O27" s="39"/>
    </row>
    <row r="28" spans="1:15" s="7" customFormat="1" ht="20.25" x14ac:dyDescent="0.3">
      <c r="A28" s="35"/>
      <c r="B28" s="37" t="s">
        <v>49</v>
      </c>
      <c r="C28" s="44">
        <v>1520</v>
      </c>
      <c r="D28" s="44">
        <v>180</v>
      </c>
      <c r="E28" s="46">
        <v>162</v>
      </c>
      <c r="F28" s="39">
        <f>SUM(G28:M28)</f>
        <v>0</v>
      </c>
      <c r="G28" s="16"/>
      <c r="H28" s="16"/>
      <c r="I28" s="16"/>
      <c r="J28" s="16"/>
      <c r="K28" s="16"/>
      <c r="L28" s="16"/>
      <c r="M28" s="16"/>
      <c r="N28" s="39"/>
      <c r="O28" s="39"/>
    </row>
    <row r="29" spans="1:15" s="7" customFormat="1" ht="20.25" x14ac:dyDescent="0.35">
      <c r="A29" s="30" t="s">
        <v>27</v>
      </c>
      <c r="B29" s="29" t="s">
        <v>55</v>
      </c>
      <c r="C29" s="48">
        <v>1900</v>
      </c>
      <c r="D29" s="48"/>
      <c r="E29" s="46"/>
      <c r="F29" s="15">
        <f>F30</f>
        <v>0</v>
      </c>
      <c r="G29" s="15">
        <f t="shared" ref="G29:O29" si="10">G30</f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0"/>
        <v>0</v>
      </c>
      <c r="O29" s="15">
        <f t="shared" si="10"/>
        <v>0</v>
      </c>
    </row>
    <row r="30" spans="1:15" s="7" customFormat="1" ht="60.75" x14ac:dyDescent="0.3">
      <c r="A30" s="35"/>
      <c r="B30" s="37" t="s">
        <v>56</v>
      </c>
      <c r="C30" s="44">
        <v>1981</v>
      </c>
      <c r="D30" s="44">
        <v>510</v>
      </c>
      <c r="E30" s="46"/>
      <c r="F30" s="39">
        <f>SUM(G30:M30)</f>
        <v>0</v>
      </c>
      <c r="G30" s="39"/>
      <c r="H30" s="39"/>
      <c r="I30" s="39"/>
      <c r="J30" s="39"/>
      <c r="K30" s="39"/>
      <c r="L30" s="39"/>
      <c r="M30" s="39"/>
      <c r="N30" s="39"/>
      <c r="O30" s="39"/>
    </row>
    <row r="31" spans="1:15" s="8" customFormat="1" ht="27.75" customHeight="1" x14ac:dyDescent="0.35">
      <c r="A31" s="72" t="s">
        <v>23</v>
      </c>
      <c r="B31" s="72"/>
      <c r="C31" s="48">
        <v>2000</v>
      </c>
      <c r="D31" s="45" t="s">
        <v>24</v>
      </c>
      <c r="E31" s="45" t="s">
        <v>24</v>
      </c>
      <c r="F31" s="15">
        <v>72035279.010000005</v>
      </c>
      <c r="G31" s="15">
        <f t="shared" ref="G31:O31" si="11">G32+G66+G95</f>
        <v>6726981.5</v>
      </c>
      <c r="H31" s="15">
        <f t="shared" si="11"/>
        <v>0</v>
      </c>
      <c r="I31" s="15">
        <f t="shared" si="11"/>
        <v>55337449</v>
      </c>
      <c r="J31" s="15">
        <f t="shared" si="11"/>
        <v>0</v>
      </c>
      <c r="K31" s="15">
        <f t="shared" si="11"/>
        <v>140562</v>
      </c>
      <c r="L31" s="15">
        <f t="shared" si="11"/>
        <v>816976</v>
      </c>
      <c r="M31" s="15">
        <v>9013280.0099999998</v>
      </c>
      <c r="N31" s="15">
        <f t="shared" si="11"/>
        <v>0</v>
      </c>
      <c r="O31" s="15">
        <f t="shared" si="11"/>
        <v>0</v>
      </c>
    </row>
    <row r="32" spans="1:15" s="8" customFormat="1" ht="20.25" x14ac:dyDescent="0.35">
      <c r="A32" s="30" t="s">
        <v>5</v>
      </c>
      <c r="B32" s="13" t="s">
        <v>30</v>
      </c>
      <c r="C32" s="48"/>
      <c r="D32" s="48"/>
      <c r="E32" s="48"/>
      <c r="F32" s="15">
        <f>F33+F63</f>
        <v>60211230.5</v>
      </c>
      <c r="G32" s="15">
        <f t="shared" ref="G32:O32" si="12">G33+G63</f>
        <v>4873781.5</v>
      </c>
      <c r="H32" s="15">
        <f t="shared" si="12"/>
        <v>0</v>
      </c>
      <c r="I32" s="15">
        <f t="shared" si="12"/>
        <v>55337449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12"/>
        <v>0</v>
      </c>
      <c r="O32" s="15">
        <f t="shared" si="12"/>
        <v>0</v>
      </c>
    </row>
    <row r="33" spans="1:15" s="8" customFormat="1" ht="20.25" x14ac:dyDescent="0.35">
      <c r="A33" s="30" t="s">
        <v>7</v>
      </c>
      <c r="B33" s="13" t="s">
        <v>8</v>
      </c>
      <c r="C33" s="48"/>
      <c r="D33" s="48"/>
      <c r="E33" s="48"/>
      <c r="F33" s="15">
        <f>F34+F40+F41+F45</f>
        <v>59388387.5</v>
      </c>
      <c r="G33" s="15">
        <f t="shared" ref="G33:O33" si="13">G34+G40+G41+G45</f>
        <v>4050938.5</v>
      </c>
      <c r="H33" s="15">
        <f t="shared" si="13"/>
        <v>0</v>
      </c>
      <c r="I33" s="15">
        <f t="shared" si="13"/>
        <v>55337449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 t="shared" si="13"/>
        <v>0</v>
      </c>
      <c r="O33" s="15">
        <f t="shared" si="13"/>
        <v>0</v>
      </c>
    </row>
    <row r="34" spans="1:15" s="8" customFormat="1" ht="20.25" x14ac:dyDescent="0.35">
      <c r="A34" s="31" t="s">
        <v>13</v>
      </c>
      <c r="B34" s="13" t="s">
        <v>32</v>
      </c>
      <c r="C34" s="48">
        <v>2100</v>
      </c>
      <c r="D34" s="50" t="s">
        <v>24</v>
      </c>
      <c r="E34" s="50" t="s">
        <v>24</v>
      </c>
      <c r="F34" s="15">
        <f>F35+F38+F39</f>
        <v>55036261</v>
      </c>
      <c r="G34" s="15">
        <f t="shared" ref="G34:O34" si="14">G35+G38+G39</f>
        <v>0</v>
      </c>
      <c r="H34" s="15">
        <f t="shared" si="14"/>
        <v>0</v>
      </c>
      <c r="I34" s="15">
        <f t="shared" si="14"/>
        <v>55036261</v>
      </c>
      <c r="J34" s="15">
        <f t="shared" si="14"/>
        <v>0</v>
      </c>
      <c r="K34" s="15">
        <f t="shared" si="14"/>
        <v>0</v>
      </c>
      <c r="L34" s="15">
        <f t="shared" si="14"/>
        <v>0</v>
      </c>
      <c r="M34" s="15">
        <f t="shared" si="14"/>
        <v>0</v>
      </c>
      <c r="N34" s="15">
        <f t="shared" si="14"/>
        <v>0</v>
      </c>
      <c r="O34" s="15">
        <f t="shared" si="14"/>
        <v>0</v>
      </c>
    </row>
    <row r="35" spans="1:15" s="8" customFormat="1" ht="20.25" x14ac:dyDescent="0.35">
      <c r="A35" s="31"/>
      <c r="B35" s="13" t="s">
        <v>80</v>
      </c>
      <c r="C35" s="48">
        <v>2110</v>
      </c>
      <c r="D35" s="50" t="s">
        <v>24</v>
      </c>
      <c r="E35" s="50" t="s">
        <v>24</v>
      </c>
      <c r="F35" s="39">
        <f t="shared" ref="F35:F39" si="15">SUM(G35:M35)</f>
        <v>42411600</v>
      </c>
      <c r="G35" s="17">
        <f>G36+G37</f>
        <v>0</v>
      </c>
      <c r="H35" s="17">
        <f t="shared" ref="H35:O35" si="16">H36+H37</f>
        <v>0</v>
      </c>
      <c r="I35" s="17">
        <f t="shared" si="16"/>
        <v>42411600</v>
      </c>
      <c r="J35" s="17">
        <f t="shared" si="16"/>
        <v>0</v>
      </c>
      <c r="K35" s="17">
        <f t="shared" si="16"/>
        <v>0</v>
      </c>
      <c r="L35" s="17">
        <f t="shared" si="16"/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</row>
    <row r="36" spans="1:15" s="8" customFormat="1" ht="20.25" x14ac:dyDescent="0.35">
      <c r="A36" s="30"/>
      <c r="B36" s="33" t="s">
        <v>57</v>
      </c>
      <c r="C36" s="44">
        <v>2110</v>
      </c>
      <c r="D36" s="44">
        <v>111</v>
      </c>
      <c r="E36" s="44">
        <v>211</v>
      </c>
      <c r="F36" s="39">
        <f t="shared" si="15"/>
        <v>42411600</v>
      </c>
      <c r="G36" s="17"/>
      <c r="H36" s="17"/>
      <c r="I36" s="17">
        <v>42411600</v>
      </c>
      <c r="J36" s="17"/>
      <c r="K36" s="17"/>
      <c r="L36" s="17"/>
      <c r="M36" s="17"/>
      <c r="N36" s="39"/>
      <c r="O36" s="39"/>
    </row>
    <row r="37" spans="1:15" s="8" customFormat="1" ht="20.25" x14ac:dyDescent="0.35">
      <c r="A37" s="30"/>
      <c r="B37" s="33" t="s">
        <v>57</v>
      </c>
      <c r="C37" s="44">
        <v>2110</v>
      </c>
      <c r="D37" s="44">
        <v>111</v>
      </c>
      <c r="E37" s="44">
        <v>266</v>
      </c>
      <c r="F37" s="39">
        <f t="shared" si="15"/>
        <v>0</v>
      </c>
      <c r="G37" s="17"/>
      <c r="H37" s="17"/>
      <c r="I37" s="17"/>
      <c r="J37" s="17"/>
      <c r="K37" s="17"/>
      <c r="L37" s="17"/>
      <c r="M37" s="17"/>
      <c r="N37" s="39"/>
      <c r="O37" s="39"/>
    </row>
    <row r="38" spans="1:15" s="7" customFormat="1" ht="20.25" x14ac:dyDescent="0.3">
      <c r="A38" s="31"/>
      <c r="B38" s="13" t="s">
        <v>58</v>
      </c>
      <c r="C38" s="48">
        <v>2120</v>
      </c>
      <c r="D38" s="48">
        <v>112</v>
      </c>
      <c r="E38" s="48">
        <v>266</v>
      </c>
      <c r="F38" s="39">
        <f t="shared" si="15"/>
        <v>0</v>
      </c>
      <c r="G38" s="16"/>
      <c r="H38" s="18"/>
      <c r="I38" s="18"/>
      <c r="J38" s="18"/>
      <c r="K38" s="18"/>
      <c r="L38" s="18"/>
      <c r="M38" s="18"/>
      <c r="N38" s="39"/>
      <c r="O38" s="39"/>
    </row>
    <row r="39" spans="1:15" s="7" customFormat="1" ht="40.5" x14ac:dyDescent="0.3">
      <c r="A39" s="31"/>
      <c r="B39" s="13" t="s">
        <v>59</v>
      </c>
      <c r="C39" s="48">
        <v>2140</v>
      </c>
      <c r="D39" s="48">
        <v>119</v>
      </c>
      <c r="E39" s="48">
        <v>213</v>
      </c>
      <c r="F39" s="39">
        <f t="shared" si="15"/>
        <v>12624661</v>
      </c>
      <c r="G39" s="16"/>
      <c r="H39" s="18"/>
      <c r="I39" s="18">
        <v>12624661</v>
      </c>
      <c r="J39" s="18"/>
      <c r="K39" s="18"/>
      <c r="L39" s="18"/>
      <c r="M39" s="18"/>
      <c r="N39" s="39"/>
      <c r="O39" s="39"/>
    </row>
    <row r="40" spans="1:15" s="7" customFormat="1" ht="20.25" x14ac:dyDescent="0.35">
      <c r="A40" s="31" t="s">
        <v>14</v>
      </c>
      <c r="B40" s="13" t="s">
        <v>28</v>
      </c>
      <c r="C40" s="48">
        <v>2320</v>
      </c>
      <c r="D40" s="48">
        <v>852</v>
      </c>
      <c r="E40" s="51">
        <v>296</v>
      </c>
      <c r="F40" s="15">
        <f>F41</f>
        <v>0</v>
      </c>
      <c r="G40" s="15">
        <f t="shared" ref="G40:O40" si="17">G41</f>
        <v>0</v>
      </c>
      <c r="H40" s="15">
        <f t="shared" si="17"/>
        <v>0</v>
      </c>
      <c r="I40" s="15">
        <f t="shared" si="17"/>
        <v>0</v>
      </c>
      <c r="J40" s="15">
        <f t="shared" si="17"/>
        <v>0</v>
      </c>
      <c r="K40" s="15">
        <f t="shared" si="17"/>
        <v>0</v>
      </c>
      <c r="L40" s="15">
        <f t="shared" si="17"/>
        <v>0</v>
      </c>
      <c r="M40" s="15">
        <f t="shared" si="17"/>
        <v>0</v>
      </c>
      <c r="N40" s="15">
        <f t="shared" si="17"/>
        <v>0</v>
      </c>
      <c r="O40" s="15">
        <f t="shared" si="17"/>
        <v>0</v>
      </c>
    </row>
    <row r="41" spans="1:15" s="7" customFormat="1" ht="40.5" x14ac:dyDescent="0.35">
      <c r="A41" s="31" t="s">
        <v>15</v>
      </c>
      <c r="B41" s="29" t="s">
        <v>75</v>
      </c>
      <c r="C41" s="48">
        <v>2500</v>
      </c>
      <c r="D41" s="48">
        <v>244</v>
      </c>
      <c r="E41" s="50" t="s">
        <v>24</v>
      </c>
      <c r="F41" s="15">
        <f>F42+F43</f>
        <v>0</v>
      </c>
      <c r="G41" s="15">
        <f t="shared" ref="G41:O41" si="18">G42+G43</f>
        <v>0</v>
      </c>
      <c r="H41" s="15">
        <f t="shared" si="18"/>
        <v>0</v>
      </c>
      <c r="I41" s="15">
        <f t="shared" si="18"/>
        <v>0</v>
      </c>
      <c r="J41" s="15">
        <f t="shared" si="18"/>
        <v>0</v>
      </c>
      <c r="K41" s="15">
        <f t="shared" si="18"/>
        <v>0</v>
      </c>
      <c r="L41" s="15">
        <f t="shared" si="18"/>
        <v>0</v>
      </c>
      <c r="M41" s="15">
        <f t="shared" si="18"/>
        <v>0</v>
      </c>
      <c r="N41" s="15">
        <f t="shared" si="18"/>
        <v>0</v>
      </c>
      <c r="O41" s="15">
        <f t="shared" si="18"/>
        <v>0</v>
      </c>
    </row>
    <row r="42" spans="1:15" s="7" customFormat="1" ht="20.25" x14ac:dyDescent="0.35">
      <c r="A42" s="31"/>
      <c r="B42" s="43" t="s">
        <v>76</v>
      </c>
      <c r="C42" s="46">
        <v>2500</v>
      </c>
      <c r="D42" s="46">
        <v>244</v>
      </c>
      <c r="E42" s="52">
        <v>226</v>
      </c>
      <c r="F42" s="39">
        <f t="shared" ref="F42:F105" si="19">SUM(G42:M42)</f>
        <v>0</v>
      </c>
      <c r="G42" s="15"/>
      <c r="H42" s="17"/>
      <c r="I42" s="17"/>
      <c r="J42" s="17"/>
      <c r="K42" s="17"/>
      <c r="L42" s="17"/>
      <c r="M42" s="17"/>
      <c r="N42" s="15"/>
      <c r="O42" s="15"/>
    </row>
    <row r="43" spans="1:15" s="7" customFormat="1" ht="20.25" x14ac:dyDescent="0.35">
      <c r="A43" s="31"/>
      <c r="B43" s="43" t="s">
        <v>77</v>
      </c>
      <c r="C43" s="46">
        <v>2500</v>
      </c>
      <c r="D43" s="46">
        <v>244</v>
      </c>
      <c r="E43" s="52">
        <v>290</v>
      </c>
      <c r="F43" s="39">
        <f t="shared" si="19"/>
        <v>0</v>
      </c>
      <c r="G43" s="15"/>
      <c r="H43" s="17"/>
      <c r="I43" s="17"/>
      <c r="J43" s="17"/>
      <c r="K43" s="17"/>
      <c r="L43" s="17"/>
      <c r="M43" s="17"/>
      <c r="N43" s="15"/>
      <c r="O43" s="15"/>
    </row>
    <row r="44" spans="1:15" s="7" customFormat="1" ht="20.25" x14ac:dyDescent="0.3">
      <c r="A44" s="31" t="s">
        <v>71</v>
      </c>
      <c r="B44" s="13" t="s">
        <v>29</v>
      </c>
      <c r="C44" s="48">
        <v>2600</v>
      </c>
      <c r="D44" s="50" t="s">
        <v>24</v>
      </c>
      <c r="E44" s="50" t="s">
        <v>24</v>
      </c>
      <c r="F44" s="39">
        <f>F45</f>
        <v>4352126.5</v>
      </c>
      <c r="G44" s="39">
        <f t="shared" ref="G44:O44" si="20">G45</f>
        <v>4050938.5</v>
      </c>
      <c r="H44" s="39">
        <f t="shared" si="20"/>
        <v>0</v>
      </c>
      <c r="I44" s="39">
        <f t="shared" si="20"/>
        <v>301188</v>
      </c>
      <c r="J44" s="39">
        <f t="shared" si="20"/>
        <v>0</v>
      </c>
      <c r="K44" s="39">
        <f t="shared" si="20"/>
        <v>0</v>
      </c>
      <c r="L44" s="39">
        <f t="shared" si="20"/>
        <v>0</v>
      </c>
      <c r="M44" s="39">
        <f t="shared" si="20"/>
        <v>0</v>
      </c>
      <c r="N44" s="39">
        <f t="shared" si="20"/>
        <v>0</v>
      </c>
      <c r="O44" s="39">
        <f t="shared" si="20"/>
        <v>0</v>
      </c>
    </row>
    <row r="45" spans="1:15" s="7" customFormat="1" ht="20.25" x14ac:dyDescent="0.35">
      <c r="A45" s="31"/>
      <c r="B45" s="13" t="s">
        <v>63</v>
      </c>
      <c r="C45" s="48">
        <v>2640</v>
      </c>
      <c r="D45" s="48">
        <v>244</v>
      </c>
      <c r="E45" s="50" t="s">
        <v>24</v>
      </c>
      <c r="F45" s="15">
        <f>F46+F47+F48+F49+F50+F51+F52+F53+F54+F55+F56+F57+F58+F59+F60+F61+F62</f>
        <v>4352126.5</v>
      </c>
      <c r="G45" s="15">
        <f t="shared" ref="G45:O45" si="21">G46+G47+G48+G49+G50+G51+G52+G53+G54+G55+G56+G57+G58+G59+G60+G61+G62</f>
        <v>4050938.5</v>
      </c>
      <c r="H45" s="15">
        <f t="shared" si="21"/>
        <v>0</v>
      </c>
      <c r="I45" s="15">
        <f t="shared" si="21"/>
        <v>301188</v>
      </c>
      <c r="J45" s="15">
        <f t="shared" si="21"/>
        <v>0</v>
      </c>
      <c r="K45" s="15">
        <f t="shared" si="21"/>
        <v>0</v>
      </c>
      <c r="L45" s="15">
        <f t="shared" si="21"/>
        <v>0</v>
      </c>
      <c r="M45" s="15">
        <f t="shared" si="21"/>
        <v>0</v>
      </c>
      <c r="N45" s="15">
        <f t="shared" si="21"/>
        <v>0</v>
      </c>
      <c r="O45" s="15">
        <f t="shared" si="21"/>
        <v>0</v>
      </c>
    </row>
    <row r="46" spans="1:15" s="7" customFormat="1" ht="19.5" x14ac:dyDescent="0.3">
      <c r="A46" s="31"/>
      <c r="B46" s="33" t="s">
        <v>82</v>
      </c>
      <c r="C46" s="46">
        <v>2640</v>
      </c>
      <c r="D46" s="46">
        <v>244</v>
      </c>
      <c r="E46" s="46">
        <v>221</v>
      </c>
      <c r="F46" s="39">
        <f t="shared" si="19"/>
        <v>65024</v>
      </c>
      <c r="G46" s="19">
        <v>65024</v>
      </c>
      <c r="H46" s="18"/>
      <c r="I46" s="18"/>
      <c r="J46" s="18"/>
      <c r="K46" s="18"/>
      <c r="L46" s="18"/>
      <c r="M46" s="18"/>
      <c r="N46" s="39"/>
      <c r="O46" s="39"/>
    </row>
    <row r="47" spans="1:15" s="7" customFormat="1" ht="19.5" x14ac:dyDescent="0.3">
      <c r="A47" s="31"/>
      <c r="B47" s="33" t="s">
        <v>81</v>
      </c>
      <c r="C47" s="46">
        <v>2640</v>
      </c>
      <c r="D47" s="46">
        <v>244</v>
      </c>
      <c r="E47" s="46">
        <v>222</v>
      </c>
      <c r="F47" s="39">
        <f t="shared" si="19"/>
        <v>0</v>
      </c>
      <c r="G47" s="19"/>
      <c r="H47" s="18"/>
      <c r="I47" s="18"/>
      <c r="J47" s="18"/>
      <c r="K47" s="18"/>
      <c r="L47" s="18"/>
      <c r="M47" s="18"/>
      <c r="N47" s="39"/>
      <c r="O47" s="39"/>
    </row>
    <row r="48" spans="1:15" s="7" customFormat="1" ht="19.5" x14ac:dyDescent="0.3">
      <c r="A48" s="31"/>
      <c r="B48" s="33" t="s">
        <v>83</v>
      </c>
      <c r="C48" s="46">
        <v>2640</v>
      </c>
      <c r="D48" s="46">
        <v>244</v>
      </c>
      <c r="E48" s="46">
        <v>223</v>
      </c>
      <c r="F48" s="39">
        <f t="shared" si="19"/>
        <v>3060990</v>
      </c>
      <c r="G48" s="16">
        <v>3060990</v>
      </c>
      <c r="H48" s="18"/>
      <c r="I48" s="18"/>
      <c r="J48" s="18"/>
      <c r="K48" s="18"/>
      <c r="L48" s="18"/>
      <c r="M48" s="18"/>
      <c r="N48" s="39"/>
      <c r="O48" s="39"/>
    </row>
    <row r="49" spans="1:15" s="7" customFormat="1" ht="19.5" x14ac:dyDescent="0.3">
      <c r="A49" s="31"/>
      <c r="B49" s="33" t="s">
        <v>84</v>
      </c>
      <c r="C49" s="46">
        <v>2640</v>
      </c>
      <c r="D49" s="46">
        <v>244</v>
      </c>
      <c r="E49" s="46">
        <v>224</v>
      </c>
      <c r="F49" s="39">
        <f t="shared" si="19"/>
        <v>0</v>
      </c>
      <c r="G49" s="19"/>
      <c r="H49" s="18"/>
      <c r="I49" s="18"/>
      <c r="J49" s="18"/>
      <c r="K49" s="18"/>
      <c r="L49" s="18"/>
      <c r="M49" s="18"/>
      <c r="N49" s="39"/>
      <c r="O49" s="39"/>
    </row>
    <row r="50" spans="1:15" s="7" customFormat="1" ht="19.5" x14ac:dyDescent="0.3">
      <c r="A50" s="31"/>
      <c r="B50" s="33" t="s">
        <v>85</v>
      </c>
      <c r="C50" s="46">
        <v>2640</v>
      </c>
      <c r="D50" s="46">
        <v>244</v>
      </c>
      <c r="E50" s="46">
        <v>225</v>
      </c>
      <c r="F50" s="39">
        <f t="shared" si="19"/>
        <v>358849.5</v>
      </c>
      <c r="G50" s="19">
        <v>358849.5</v>
      </c>
      <c r="H50" s="18"/>
      <c r="I50" s="18"/>
      <c r="J50" s="18"/>
      <c r="K50" s="18"/>
      <c r="L50" s="18"/>
      <c r="M50" s="18"/>
      <c r="N50" s="39"/>
      <c r="O50" s="39"/>
    </row>
    <row r="51" spans="1:15" s="7" customFormat="1" ht="19.5" x14ac:dyDescent="0.3">
      <c r="A51" s="31"/>
      <c r="B51" s="33" t="s">
        <v>76</v>
      </c>
      <c r="C51" s="46">
        <v>2640</v>
      </c>
      <c r="D51" s="46">
        <v>244</v>
      </c>
      <c r="E51" s="46">
        <v>226</v>
      </c>
      <c r="F51" s="39">
        <f t="shared" si="19"/>
        <v>412608</v>
      </c>
      <c r="G51" s="19">
        <v>390700</v>
      </c>
      <c r="H51" s="18"/>
      <c r="I51" s="18">
        <v>21908</v>
      </c>
      <c r="J51" s="18"/>
      <c r="K51" s="18"/>
      <c r="L51" s="18"/>
      <c r="M51" s="18"/>
      <c r="N51" s="39"/>
      <c r="O51" s="39"/>
    </row>
    <row r="52" spans="1:15" s="7" customFormat="1" ht="19.5" x14ac:dyDescent="0.3">
      <c r="A52" s="31"/>
      <c r="B52" s="33" t="s">
        <v>86</v>
      </c>
      <c r="C52" s="46">
        <v>2640</v>
      </c>
      <c r="D52" s="46">
        <v>244</v>
      </c>
      <c r="E52" s="46">
        <v>227</v>
      </c>
      <c r="F52" s="39">
        <f t="shared" si="19"/>
        <v>0</v>
      </c>
      <c r="G52" s="19"/>
      <c r="H52" s="18"/>
      <c r="I52" s="18"/>
      <c r="J52" s="18"/>
      <c r="K52" s="18"/>
      <c r="L52" s="18"/>
      <c r="M52" s="18"/>
      <c r="N52" s="39"/>
      <c r="O52" s="39"/>
    </row>
    <row r="53" spans="1:15" s="7" customFormat="1" ht="19.5" x14ac:dyDescent="0.3">
      <c r="A53" s="31"/>
      <c r="B53" s="33" t="s">
        <v>77</v>
      </c>
      <c r="C53" s="46">
        <v>2640</v>
      </c>
      <c r="D53" s="46">
        <v>244</v>
      </c>
      <c r="E53" s="46">
        <v>296</v>
      </c>
      <c r="F53" s="39">
        <f t="shared" si="19"/>
        <v>0</v>
      </c>
      <c r="G53" s="19"/>
      <c r="H53" s="18"/>
      <c r="I53" s="18"/>
      <c r="J53" s="18"/>
      <c r="K53" s="18"/>
      <c r="L53" s="18"/>
      <c r="M53" s="18"/>
      <c r="N53" s="39"/>
      <c r="O53" s="39"/>
    </row>
    <row r="54" spans="1:15" s="7" customFormat="1" ht="19.5" x14ac:dyDescent="0.3">
      <c r="A54" s="31"/>
      <c r="B54" s="33" t="s">
        <v>94</v>
      </c>
      <c r="C54" s="46">
        <v>2640</v>
      </c>
      <c r="D54" s="46">
        <v>244</v>
      </c>
      <c r="E54" s="46">
        <v>310</v>
      </c>
      <c r="F54" s="39">
        <f t="shared" si="19"/>
        <v>179825</v>
      </c>
      <c r="G54" s="19"/>
      <c r="H54" s="18"/>
      <c r="I54" s="18">
        <v>179825</v>
      </c>
      <c r="J54" s="18"/>
      <c r="K54" s="18"/>
      <c r="L54" s="18"/>
      <c r="M54" s="18"/>
      <c r="N54" s="39"/>
      <c r="O54" s="39"/>
    </row>
    <row r="55" spans="1:15" s="7" customFormat="1" ht="19.5" x14ac:dyDescent="0.3">
      <c r="A55" s="31"/>
      <c r="B55" s="33" t="s">
        <v>87</v>
      </c>
      <c r="C55" s="46">
        <v>2640</v>
      </c>
      <c r="D55" s="46">
        <v>244</v>
      </c>
      <c r="E55" s="46">
        <v>343</v>
      </c>
      <c r="F55" s="39">
        <f t="shared" si="19"/>
        <v>0</v>
      </c>
      <c r="G55" s="19"/>
      <c r="H55" s="18"/>
      <c r="I55" s="18"/>
      <c r="J55" s="18"/>
      <c r="K55" s="18"/>
      <c r="L55" s="18"/>
      <c r="M55" s="18"/>
      <c r="N55" s="39"/>
      <c r="O55" s="39"/>
    </row>
    <row r="56" spans="1:15" s="7" customFormat="1" ht="19.5" x14ac:dyDescent="0.3">
      <c r="A56" s="31"/>
      <c r="B56" s="33" t="s">
        <v>87</v>
      </c>
      <c r="C56" s="46">
        <v>2640</v>
      </c>
      <c r="D56" s="46">
        <v>244</v>
      </c>
      <c r="E56" s="46">
        <v>346</v>
      </c>
      <c r="F56" s="39">
        <f t="shared" si="19"/>
        <v>99455</v>
      </c>
      <c r="G56" s="19"/>
      <c r="H56" s="18"/>
      <c r="I56" s="18">
        <v>99455</v>
      </c>
      <c r="J56" s="18"/>
      <c r="K56" s="18"/>
      <c r="L56" s="18"/>
      <c r="M56" s="18"/>
      <c r="N56" s="39"/>
      <c r="O56" s="39"/>
    </row>
    <row r="57" spans="1:15" s="7" customFormat="1" ht="19.5" x14ac:dyDescent="0.3">
      <c r="A57" s="31"/>
      <c r="B57" s="33" t="s">
        <v>87</v>
      </c>
      <c r="C57" s="46">
        <v>2640</v>
      </c>
      <c r="D57" s="46">
        <v>244</v>
      </c>
      <c r="E57" s="46">
        <v>349</v>
      </c>
      <c r="F57" s="39">
        <f t="shared" si="19"/>
        <v>0</v>
      </c>
      <c r="G57" s="19"/>
      <c r="H57" s="18"/>
      <c r="I57" s="18"/>
      <c r="J57" s="18"/>
      <c r="K57" s="18"/>
      <c r="L57" s="18"/>
      <c r="M57" s="18"/>
      <c r="N57" s="39"/>
      <c r="O57" s="39"/>
    </row>
    <row r="58" spans="1:15" s="7" customFormat="1" ht="19.5" x14ac:dyDescent="0.3">
      <c r="A58" s="31"/>
      <c r="B58" s="33" t="s">
        <v>92</v>
      </c>
      <c r="C58" s="44">
        <v>2640</v>
      </c>
      <c r="D58" s="44">
        <v>244</v>
      </c>
      <c r="E58" s="44">
        <v>226</v>
      </c>
      <c r="F58" s="39">
        <f t="shared" si="19"/>
        <v>0</v>
      </c>
      <c r="G58" s="19"/>
      <c r="H58" s="18"/>
      <c r="I58" s="18"/>
      <c r="J58" s="18"/>
      <c r="K58" s="18"/>
      <c r="L58" s="18"/>
      <c r="M58" s="18"/>
      <c r="N58" s="39"/>
      <c r="O58" s="39"/>
    </row>
    <row r="59" spans="1:15" s="7" customFormat="1" ht="39" x14ac:dyDescent="0.3">
      <c r="A59" s="31"/>
      <c r="B59" s="36" t="s">
        <v>93</v>
      </c>
      <c r="C59" s="44">
        <v>2640</v>
      </c>
      <c r="D59" s="44">
        <v>244</v>
      </c>
      <c r="E59" s="44">
        <v>342</v>
      </c>
      <c r="F59" s="39">
        <f t="shared" si="19"/>
        <v>175375</v>
      </c>
      <c r="G59" s="16">
        <v>175375</v>
      </c>
      <c r="H59" s="18"/>
      <c r="I59" s="18"/>
      <c r="J59" s="18"/>
      <c r="K59" s="18"/>
      <c r="L59" s="18"/>
      <c r="M59" s="18"/>
      <c r="N59" s="39"/>
      <c r="O59" s="39"/>
    </row>
    <row r="60" spans="1:15" s="7" customFormat="1" ht="39" x14ac:dyDescent="0.3">
      <c r="A60" s="31"/>
      <c r="B60" s="36" t="s">
        <v>93</v>
      </c>
      <c r="C60" s="44">
        <v>2640</v>
      </c>
      <c r="D60" s="44">
        <v>244</v>
      </c>
      <c r="E60" s="44">
        <v>349</v>
      </c>
      <c r="F60" s="39">
        <f t="shared" si="19"/>
        <v>0</v>
      </c>
      <c r="G60" s="16"/>
      <c r="H60" s="18"/>
      <c r="I60" s="18"/>
      <c r="J60" s="18"/>
      <c r="K60" s="18"/>
      <c r="L60" s="18"/>
      <c r="M60" s="18"/>
      <c r="N60" s="39"/>
      <c r="O60" s="39"/>
    </row>
    <row r="61" spans="1:15" s="7" customFormat="1" ht="19.5" x14ac:dyDescent="0.3">
      <c r="A61" s="31"/>
      <c r="B61" s="33" t="s">
        <v>88</v>
      </c>
      <c r="C61" s="44">
        <v>2640</v>
      </c>
      <c r="D61" s="44">
        <v>244</v>
      </c>
      <c r="E61" s="44">
        <v>342</v>
      </c>
      <c r="F61" s="39">
        <f t="shared" si="19"/>
        <v>0</v>
      </c>
      <c r="G61" s="16"/>
      <c r="H61" s="18"/>
      <c r="I61" s="18"/>
      <c r="J61" s="18"/>
      <c r="K61" s="18"/>
      <c r="L61" s="18"/>
      <c r="M61" s="18"/>
      <c r="N61" s="39"/>
      <c r="O61" s="39"/>
    </row>
    <row r="62" spans="1:15" s="7" customFormat="1" ht="19.5" x14ac:dyDescent="0.3">
      <c r="A62" s="31"/>
      <c r="B62" s="33" t="s">
        <v>88</v>
      </c>
      <c r="C62" s="44">
        <v>2640</v>
      </c>
      <c r="D62" s="44">
        <v>244</v>
      </c>
      <c r="E62" s="44">
        <v>346</v>
      </c>
      <c r="F62" s="39">
        <f t="shared" si="19"/>
        <v>0</v>
      </c>
      <c r="G62" s="19"/>
      <c r="H62" s="18"/>
      <c r="I62" s="18"/>
      <c r="J62" s="18"/>
      <c r="K62" s="18"/>
      <c r="L62" s="18"/>
      <c r="M62" s="18"/>
      <c r="N62" s="39"/>
      <c r="O62" s="39"/>
    </row>
    <row r="63" spans="1:15" s="8" customFormat="1" ht="20.25" x14ac:dyDescent="0.35">
      <c r="A63" s="58" t="s">
        <v>9</v>
      </c>
      <c r="B63" s="13" t="s">
        <v>10</v>
      </c>
      <c r="C63" s="48">
        <v>2300</v>
      </c>
      <c r="D63" s="48">
        <v>850</v>
      </c>
      <c r="E63" s="48">
        <v>291</v>
      </c>
      <c r="F63" s="15">
        <f>F64+F65</f>
        <v>822843</v>
      </c>
      <c r="G63" s="15">
        <f t="shared" ref="G63:O63" si="22">G64+G65</f>
        <v>822843</v>
      </c>
      <c r="H63" s="15">
        <f t="shared" si="22"/>
        <v>0</v>
      </c>
      <c r="I63" s="15">
        <f t="shared" si="22"/>
        <v>0</v>
      </c>
      <c r="J63" s="15">
        <f t="shared" si="22"/>
        <v>0</v>
      </c>
      <c r="K63" s="15">
        <f t="shared" si="22"/>
        <v>0</v>
      </c>
      <c r="L63" s="15">
        <f t="shared" si="22"/>
        <v>0</v>
      </c>
      <c r="M63" s="15">
        <f t="shared" si="22"/>
        <v>0</v>
      </c>
      <c r="N63" s="15">
        <f t="shared" si="22"/>
        <v>0</v>
      </c>
      <c r="O63" s="15">
        <f t="shared" si="22"/>
        <v>0</v>
      </c>
    </row>
    <row r="64" spans="1:15" s="41" customFormat="1" ht="19.5" x14ac:dyDescent="0.3">
      <c r="A64" s="40"/>
      <c r="B64" s="33" t="s">
        <v>61</v>
      </c>
      <c r="C64" s="44">
        <v>2310</v>
      </c>
      <c r="D64" s="44">
        <v>851</v>
      </c>
      <c r="E64" s="44">
        <v>291</v>
      </c>
      <c r="F64" s="39">
        <f t="shared" si="19"/>
        <v>822843</v>
      </c>
      <c r="G64" s="39">
        <v>822843</v>
      </c>
      <c r="H64" s="27"/>
      <c r="I64" s="27"/>
      <c r="J64" s="27"/>
      <c r="K64" s="27"/>
      <c r="L64" s="27"/>
      <c r="M64" s="27"/>
      <c r="N64" s="39"/>
      <c r="O64" s="39"/>
    </row>
    <row r="65" spans="1:15" s="41" customFormat="1" ht="19.5" x14ac:dyDescent="0.3">
      <c r="A65" s="40"/>
      <c r="B65" s="33" t="s">
        <v>16</v>
      </c>
      <c r="C65" s="44">
        <v>2320</v>
      </c>
      <c r="D65" s="44">
        <v>852</v>
      </c>
      <c r="E65" s="44">
        <v>291</v>
      </c>
      <c r="F65" s="39">
        <f t="shared" si="19"/>
        <v>0</v>
      </c>
      <c r="G65" s="39"/>
      <c r="H65" s="27"/>
      <c r="I65" s="27"/>
      <c r="J65" s="27"/>
      <c r="K65" s="27"/>
      <c r="L65" s="27"/>
      <c r="M65" s="27"/>
      <c r="N65" s="39"/>
      <c r="O65" s="39"/>
    </row>
    <row r="66" spans="1:15" s="60" customFormat="1" ht="23.25" x14ac:dyDescent="0.3">
      <c r="A66" s="58" t="s">
        <v>11</v>
      </c>
      <c r="B66" s="59" t="s">
        <v>12</v>
      </c>
      <c r="C66" s="48"/>
      <c r="D66" s="48"/>
      <c r="E66" s="48"/>
      <c r="F66" s="39">
        <f>F67+F73+F76+F79</f>
        <v>2810738</v>
      </c>
      <c r="G66" s="39">
        <v>1853200</v>
      </c>
      <c r="H66" s="39">
        <f t="shared" ref="G66:O67" si="23">H67+H73+H76+H79</f>
        <v>0</v>
      </c>
      <c r="I66" s="39">
        <f t="shared" si="23"/>
        <v>0</v>
      </c>
      <c r="J66" s="39">
        <f t="shared" si="23"/>
        <v>0</v>
      </c>
      <c r="K66" s="39">
        <f t="shared" si="23"/>
        <v>140562</v>
      </c>
      <c r="L66" s="39">
        <v>816976</v>
      </c>
      <c r="M66" s="39">
        <f t="shared" si="23"/>
        <v>0</v>
      </c>
      <c r="N66" s="39">
        <f t="shared" si="23"/>
        <v>0</v>
      </c>
      <c r="O66" s="39">
        <f t="shared" si="23"/>
        <v>0</v>
      </c>
    </row>
    <row r="67" spans="1:15" s="7" customFormat="1" ht="20.25" x14ac:dyDescent="0.35">
      <c r="A67" s="31" t="s">
        <v>5</v>
      </c>
      <c r="B67" s="13" t="s">
        <v>32</v>
      </c>
      <c r="C67" s="48">
        <v>2100</v>
      </c>
      <c r="D67" s="50" t="s">
        <v>24</v>
      </c>
      <c r="E67" s="50" t="s">
        <v>24</v>
      </c>
      <c r="F67" s="39">
        <f t="shared" si="19"/>
        <v>957538</v>
      </c>
      <c r="G67" s="39">
        <f t="shared" si="23"/>
        <v>0</v>
      </c>
      <c r="H67" s="15">
        <f t="shared" ref="H67:O67" si="24">H68+H71+H72</f>
        <v>0</v>
      </c>
      <c r="I67" s="15">
        <f t="shared" si="24"/>
        <v>0</v>
      </c>
      <c r="J67" s="15">
        <f t="shared" si="24"/>
        <v>0</v>
      </c>
      <c r="K67" s="15">
        <f t="shared" si="24"/>
        <v>140562</v>
      </c>
      <c r="L67" s="15">
        <v>816976</v>
      </c>
      <c r="M67" s="15">
        <f t="shared" si="24"/>
        <v>0</v>
      </c>
      <c r="N67" s="15">
        <f t="shared" si="24"/>
        <v>0</v>
      </c>
      <c r="O67" s="15">
        <f t="shared" si="24"/>
        <v>0</v>
      </c>
    </row>
    <row r="68" spans="1:15" s="7" customFormat="1" ht="20.25" x14ac:dyDescent="0.3">
      <c r="A68" s="31" t="s">
        <v>7</v>
      </c>
      <c r="B68" s="13" t="s">
        <v>80</v>
      </c>
      <c r="C68" s="48">
        <v>2110</v>
      </c>
      <c r="D68" s="50" t="s">
        <v>24</v>
      </c>
      <c r="E68" s="50" t="s">
        <v>24</v>
      </c>
      <c r="F68" s="39">
        <f t="shared" si="19"/>
        <v>0</v>
      </c>
      <c r="G68" s="39">
        <f>G69+G70</f>
        <v>0</v>
      </c>
      <c r="H68" s="39">
        <f t="shared" ref="H68:O68" si="25">H69+H70</f>
        <v>0</v>
      </c>
      <c r="I68" s="39">
        <f t="shared" si="25"/>
        <v>0</v>
      </c>
      <c r="J68" s="39">
        <f t="shared" si="25"/>
        <v>0</v>
      </c>
      <c r="K68" s="39">
        <f t="shared" si="25"/>
        <v>0</v>
      </c>
      <c r="L68" s="39">
        <f t="shared" si="25"/>
        <v>0</v>
      </c>
      <c r="M68" s="39">
        <f t="shared" si="25"/>
        <v>0</v>
      </c>
      <c r="N68" s="39">
        <f t="shared" si="25"/>
        <v>0</v>
      </c>
      <c r="O68" s="39">
        <f t="shared" si="25"/>
        <v>0</v>
      </c>
    </row>
    <row r="69" spans="1:15" s="7" customFormat="1" ht="20.25" x14ac:dyDescent="0.35">
      <c r="A69" s="30"/>
      <c r="B69" s="33" t="s">
        <v>57</v>
      </c>
      <c r="C69" s="44">
        <v>2110</v>
      </c>
      <c r="D69" s="44">
        <v>111</v>
      </c>
      <c r="E69" s="44">
        <v>211</v>
      </c>
      <c r="F69" s="39">
        <f t="shared" si="19"/>
        <v>0</v>
      </c>
      <c r="G69" s="39"/>
      <c r="H69" s="26"/>
      <c r="I69" s="26"/>
      <c r="J69" s="26"/>
      <c r="K69" s="26"/>
      <c r="L69" s="26"/>
      <c r="M69" s="15"/>
      <c r="N69" s="16"/>
      <c r="O69" s="16"/>
    </row>
    <row r="70" spans="1:15" s="7" customFormat="1" ht="20.25" x14ac:dyDescent="0.35">
      <c r="A70" s="30"/>
      <c r="B70" s="33" t="s">
        <v>57</v>
      </c>
      <c r="C70" s="44">
        <v>2110</v>
      </c>
      <c r="D70" s="44">
        <v>111</v>
      </c>
      <c r="E70" s="44">
        <v>266</v>
      </c>
      <c r="F70" s="39">
        <f t="shared" si="19"/>
        <v>0</v>
      </c>
      <c r="G70" s="39"/>
      <c r="H70" s="25"/>
      <c r="I70" s="25"/>
      <c r="J70" s="25"/>
      <c r="K70" s="25"/>
      <c r="L70" s="25"/>
      <c r="M70" s="15"/>
      <c r="N70" s="16"/>
      <c r="O70" s="16"/>
    </row>
    <row r="71" spans="1:15" s="7" customFormat="1" ht="20.25" x14ac:dyDescent="0.35">
      <c r="A71" s="31" t="s">
        <v>9</v>
      </c>
      <c r="B71" s="13" t="s">
        <v>58</v>
      </c>
      <c r="C71" s="48">
        <v>2120</v>
      </c>
      <c r="D71" s="48">
        <v>112</v>
      </c>
      <c r="E71" s="48">
        <v>266</v>
      </c>
      <c r="F71" s="39">
        <f t="shared" si="19"/>
        <v>140562</v>
      </c>
      <c r="G71" s="16"/>
      <c r="H71" s="25"/>
      <c r="I71" s="25"/>
      <c r="J71" s="25"/>
      <c r="K71" s="25">
        <v>140562</v>
      </c>
      <c r="L71" s="25"/>
      <c r="M71" s="15"/>
      <c r="N71" s="16"/>
      <c r="O71" s="16"/>
    </row>
    <row r="72" spans="1:15" s="7" customFormat="1" ht="40.5" x14ac:dyDescent="0.35">
      <c r="A72" s="31" t="s">
        <v>89</v>
      </c>
      <c r="B72" s="13" t="s">
        <v>59</v>
      </c>
      <c r="C72" s="48">
        <v>2140</v>
      </c>
      <c r="D72" s="48">
        <v>119</v>
      </c>
      <c r="E72" s="48">
        <v>213</v>
      </c>
      <c r="F72" s="39">
        <f t="shared" si="19"/>
        <v>0</v>
      </c>
      <c r="G72" s="15"/>
      <c r="H72" s="26"/>
      <c r="I72" s="26"/>
      <c r="J72" s="26"/>
      <c r="K72" s="26"/>
      <c r="L72" s="26"/>
      <c r="M72" s="15"/>
      <c r="N72" s="16"/>
      <c r="O72" s="16"/>
    </row>
    <row r="73" spans="1:15" s="7" customFormat="1" ht="20.25" x14ac:dyDescent="0.35">
      <c r="A73" s="31">
        <v>2</v>
      </c>
      <c r="B73" s="13" t="s">
        <v>28</v>
      </c>
      <c r="C73" s="48">
        <v>2300</v>
      </c>
      <c r="D73" s="48">
        <v>850</v>
      </c>
      <c r="E73" s="51"/>
      <c r="F73" s="39">
        <f t="shared" si="19"/>
        <v>0</v>
      </c>
      <c r="G73" s="15">
        <f>G74+G75</f>
        <v>0</v>
      </c>
      <c r="H73" s="15">
        <f t="shared" ref="H73:O73" si="26">H74+H75</f>
        <v>0</v>
      </c>
      <c r="I73" s="15">
        <f t="shared" si="26"/>
        <v>0</v>
      </c>
      <c r="J73" s="15">
        <f t="shared" si="26"/>
        <v>0</v>
      </c>
      <c r="K73" s="15">
        <f t="shared" si="26"/>
        <v>0</v>
      </c>
      <c r="L73" s="15">
        <f t="shared" si="26"/>
        <v>0</v>
      </c>
      <c r="M73" s="15">
        <f t="shared" si="26"/>
        <v>0</v>
      </c>
      <c r="N73" s="15">
        <f t="shared" si="26"/>
        <v>0</v>
      </c>
      <c r="O73" s="15">
        <f t="shared" si="26"/>
        <v>0</v>
      </c>
    </row>
    <row r="74" spans="1:15" s="7" customFormat="1" ht="20.25" x14ac:dyDescent="0.35">
      <c r="A74" s="31" t="s">
        <v>90</v>
      </c>
      <c r="B74" s="33" t="s">
        <v>60</v>
      </c>
      <c r="C74" s="44">
        <v>2310</v>
      </c>
      <c r="D74" s="44">
        <v>851</v>
      </c>
      <c r="E74" s="46">
        <v>291</v>
      </c>
      <c r="F74" s="39">
        <f t="shared" si="19"/>
        <v>0</v>
      </c>
      <c r="G74" s="16"/>
      <c r="H74" s="25"/>
      <c r="I74" s="25"/>
      <c r="J74" s="25"/>
      <c r="K74" s="25"/>
      <c r="L74" s="25"/>
      <c r="M74" s="15"/>
      <c r="N74" s="16"/>
      <c r="O74" s="16"/>
    </row>
    <row r="75" spans="1:15" s="7" customFormat="1" ht="20.25" x14ac:dyDescent="0.35">
      <c r="A75" s="31" t="s">
        <v>91</v>
      </c>
      <c r="B75" s="33" t="s">
        <v>16</v>
      </c>
      <c r="C75" s="44">
        <v>2320</v>
      </c>
      <c r="D75" s="44">
        <v>852</v>
      </c>
      <c r="E75" s="46">
        <v>291</v>
      </c>
      <c r="F75" s="39">
        <f t="shared" si="19"/>
        <v>0</v>
      </c>
      <c r="G75" s="16"/>
      <c r="H75" s="25"/>
      <c r="I75" s="25"/>
      <c r="J75" s="25"/>
      <c r="K75" s="25"/>
      <c r="L75" s="25"/>
      <c r="M75" s="15"/>
      <c r="N75" s="16"/>
      <c r="O75" s="16"/>
    </row>
    <row r="76" spans="1:15" s="7" customFormat="1" ht="40.5" x14ac:dyDescent="0.3">
      <c r="A76" s="31" t="s">
        <v>17</v>
      </c>
      <c r="B76" s="29" t="s">
        <v>75</v>
      </c>
      <c r="C76" s="48">
        <v>2500</v>
      </c>
      <c r="D76" s="48">
        <v>244</v>
      </c>
      <c r="E76" s="50" t="s">
        <v>24</v>
      </c>
      <c r="F76" s="39">
        <f t="shared" si="19"/>
        <v>0</v>
      </c>
      <c r="G76" s="16">
        <f>G77+G78</f>
        <v>0</v>
      </c>
      <c r="H76" s="16">
        <f t="shared" ref="H76:O76" si="27">H77+H78</f>
        <v>0</v>
      </c>
      <c r="I76" s="16">
        <f t="shared" si="27"/>
        <v>0</v>
      </c>
      <c r="J76" s="16">
        <f t="shared" si="27"/>
        <v>0</v>
      </c>
      <c r="K76" s="16">
        <f t="shared" si="27"/>
        <v>0</v>
      </c>
      <c r="L76" s="16">
        <f t="shared" si="27"/>
        <v>0</v>
      </c>
      <c r="M76" s="16">
        <f t="shared" si="27"/>
        <v>0</v>
      </c>
      <c r="N76" s="16">
        <f t="shared" si="27"/>
        <v>0</v>
      </c>
      <c r="O76" s="16">
        <f t="shared" si="27"/>
        <v>0</v>
      </c>
    </row>
    <row r="77" spans="1:15" s="7" customFormat="1" ht="20.25" x14ac:dyDescent="0.35">
      <c r="A77" s="31"/>
      <c r="B77" s="43" t="s">
        <v>76</v>
      </c>
      <c r="C77" s="46">
        <v>2500</v>
      </c>
      <c r="D77" s="46">
        <v>244</v>
      </c>
      <c r="E77" s="52">
        <v>226</v>
      </c>
      <c r="F77" s="39">
        <f t="shared" si="19"/>
        <v>0</v>
      </c>
      <c r="G77" s="16"/>
      <c r="H77" s="25"/>
      <c r="I77" s="25"/>
      <c r="J77" s="25"/>
      <c r="K77" s="25"/>
      <c r="L77" s="25"/>
      <c r="M77" s="15"/>
      <c r="N77" s="16"/>
      <c r="O77" s="16"/>
    </row>
    <row r="78" spans="1:15" s="7" customFormat="1" ht="20.25" x14ac:dyDescent="0.35">
      <c r="A78" s="31"/>
      <c r="B78" s="43" t="s">
        <v>77</v>
      </c>
      <c r="C78" s="46">
        <v>2500</v>
      </c>
      <c r="D78" s="46">
        <v>244</v>
      </c>
      <c r="E78" s="52">
        <v>290</v>
      </c>
      <c r="F78" s="39">
        <f t="shared" si="19"/>
        <v>0</v>
      </c>
      <c r="G78" s="16"/>
      <c r="H78" s="25"/>
      <c r="I78" s="25"/>
      <c r="J78" s="25"/>
      <c r="K78" s="25"/>
      <c r="L78" s="25"/>
      <c r="M78" s="15"/>
      <c r="N78" s="16"/>
      <c r="O78" s="16"/>
    </row>
    <row r="79" spans="1:15" s="7" customFormat="1" ht="20.25" x14ac:dyDescent="0.35">
      <c r="A79" s="31" t="s">
        <v>18</v>
      </c>
      <c r="B79" s="13" t="s">
        <v>29</v>
      </c>
      <c r="C79" s="48">
        <v>2600</v>
      </c>
      <c r="D79" s="50" t="s">
        <v>24</v>
      </c>
      <c r="E79" s="50" t="s">
        <v>24</v>
      </c>
      <c r="F79" s="39">
        <f t="shared" si="19"/>
        <v>1853200</v>
      </c>
      <c r="G79" s="15">
        <f>G80+G81</f>
        <v>1036224</v>
      </c>
      <c r="H79" s="15">
        <f t="shared" ref="H79:O79" si="28">H80+H81</f>
        <v>0</v>
      </c>
      <c r="I79" s="15">
        <f t="shared" si="28"/>
        <v>0</v>
      </c>
      <c r="J79" s="15">
        <f t="shared" si="28"/>
        <v>0</v>
      </c>
      <c r="K79" s="15">
        <f t="shared" si="28"/>
        <v>0</v>
      </c>
      <c r="L79" s="15">
        <f t="shared" si="28"/>
        <v>816976</v>
      </c>
      <c r="M79" s="15">
        <f t="shared" si="28"/>
        <v>0</v>
      </c>
      <c r="N79" s="15">
        <f t="shared" si="28"/>
        <v>0</v>
      </c>
      <c r="O79" s="15">
        <f t="shared" si="28"/>
        <v>0</v>
      </c>
    </row>
    <row r="80" spans="1:15" s="7" customFormat="1" ht="20.25" x14ac:dyDescent="0.35">
      <c r="A80" s="31" t="s">
        <v>78</v>
      </c>
      <c r="B80" s="13" t="s">
        <v>62</v>
      </c>
      <c r="C80" s="48">
        <v>2630</v>
      </c>
      <c r="D80" s="48">
        <v>243</v>
      </c>
      <c r="E80" s="48">
        <v>225</v>
      </c>
      <c r="F80" s="39">
        <f t="shared" si="19"/>
        <v>0</v>
      </c>
      <c r="G80" s="15"/>
      <c r="H80" s="15"/>
      <c r="I80" s="15"/>
      <c r="J80" s="15"/>
      <c r="K80" s="15"/>
      <c r="L80" s="15"/>
      <c r="M80" s="15"/>
      <c r="N80" s="15"/>
      <c r="O80" s="15"/>
    </row>
    <row r="81" spans="1:15" s="7" customFormat="1" ht="20.25" x14ac:dyDescent="0.35">
      <c r="A81" s="31" t="s">
        <v>79</v>
      </c>
      <c r="B81" s="13" t="s">
        <v>63</v>
      </c>
      <c r="C81" s="48">
        <v>2640</v>
      </c>
      <c r="D81" s="48">
        <v>244</v>
      </c>
      <c r="E81" s="48"/>
      <c r="F81" s="39">
        <f t="shared" si="19"/>
        <v>1853200</v>
      </c>
      <c r="G81" s="15">
        <v>1036224</v>
      </c>
      <c r="H81" s="15">
        <f t="shared" ref="H81:O81" si="29">H82+H83+H84+H85+H86+H87+H88+H89+H90+H91+H92+H93+H94</f>
        <v>0</v>
      </c>
      <c r="I81" s="15">
        <f t="shared" si="29"/>
        <v>0</v>
      </c>
      <c r="J81" s="15">
        <f t="shared" si="29"/>
        <v>0</v>
      </c>
      <c r="K81" s="15">
        <f t="shared" si="29"/>
        <v>0</v>
      </c>
      <c r="L81" s="15">
        <v>816976</v>
      </c>
      <c r="M81" s="15">
        <f t="shared" si="29"/>
        <v>0</v>
      </c>
      <c r="N81" s="15">
        <f t="shared" si="29"/>
        <v>0</v>
      </c>
      <c r="O81" s="15">
        <f t="shared" si="29"/>
        <v>0</v>
      </c>
    </row>
    <row r="82" spans="1:15" s="7" customFormat="1" ht="20.25" x14ac:dyDescent="0.35">
      <c r="A82" s="31" t="s">
        <v>95</v>
      </c>
      <c r="B82" s="33" t="s">
        <v>82</v>
      </c>
      <c r="C82" s="46">
        <v>2640</v>
      </c>
      <c r="D82" s="46">
        <v>244</v>
      </c>
      <c r="E82" s="46">
        <v>221</v>
      </c>
      <c r="F82" s="39">
        <f t="shared" si="19"/>
        <v>0</v>
      </c>
      <c r="G82" s="16"/>
      <c r="H82" s="25"/>
      <c r="I82" s="25"/>
      <c r="J82" s="25"/>
      <c r="K82" s="25"/>
      <c r="L82" s="25"/>
      <c r="M82" s="15"/>
      <c r="N82" s="16"/>
      <c r="O82" s="16"/>
    </row>
    <row r="83" spans="1:15" s="7" customFormat="1" ht="20.25" x14ac:dyDescent="0.35">
      <c r="A83" s="31" t="s">
        <v>96</v>
      </c>
      <c r="B83" s="33" t="s">
        <v>81</v>
      </c>
      <c r="C83" s="46">
        <v>2640</v>
      </c>
      <c r="D83" s="46">
        <v>244</v>
      </c>
      <c r="E83" s="46">
        <v>222</v>
      </c>
      <c r="F83" s="39">
        <f t="shared" si="19"/>
        <v>0</v>
      </c>
      <c r="G83" s="16"/>
      <c r="H83" s="25"/>
      <c r="I83" s="25"/>
      <c r="J83" s="25"/>
      <c r="K83" s="25"/>
      <c r="L83" s="25"/>
      <c r="M83" s="15"/>
      <c r="N83" s="16"/>
      <c r="O83" s="16"/>
    </row>
    <row r="84" spans="1:15" s="7" customFormat="1" ht="20.25" x14ac:dyDescent="0.35">
      <c r="A84" s="31" t="s">
        <v>97</v>
      </c>
      <c r="B84" s="33" t="s">
        <v>83</v>
      </c>
      <c r="C84" s="46">
        <v>2640</v>
      </c>
      <c r="D84" s="46">
        <v>244</v>
      </c>
      <c r="E84" s="46">
        <v>223</v>
      </c>
      <c r="F84" s="39">
        <f t="shared" si="19"/>
        <v>0</v>
      </c>
      <c r="G84" s="16"/>
      <c r="H84" s="25"/>
      <c r="I84" s="25"/>
      <c r="J84" s="25"/>
      <c r="K84" s="25"/>
      <c r="L84" s="25"/>
      <c r="M84" s="15"/>
      <c r="N84" s="16"/>
      <c r="O84" s="16"/>
    </row>
    <row r="85" spans="1:15" s="7" customFormat="1" ht="20.25" x14ac:dyDescent="0.35">
      <c r="A85" s="31" t="s">
        <v>98</v>
      </c>
      <c r="B85" s="33" t="s">
        <v>84</v>
      </c>
      <c r="C85" s="46">
        <v>2640</v>
      </c>
      <c r="D85" s="46">
        <v>244</v>
      </c>
      <c r="E85" s="46">
        <v>224</v>
      </c>
      <c r="F85" s="39">
        <f t="shared" si="19"/>
        <v>0</v>
      </c>
      <c r="G85" s="16"/>
      <c r="H85" s="25"/>
      <c r="I85" s="25"/>
      <c r="J85" s="25"/>
      <c r="K85" s="25"/>
      <c r="L85" s="25"/>
      <c r="M85" s="15"/>
      <c r="N85" s="16"/>
      <c r="O85" s="16"/>
    </row>
    <row r="86" spans="1:15" s="7" customFormat="1" ht="20.25" x14ac:dyDescent="0.35">
      <c r="A86" s="31" t="s">
        <v>99</v>
      </c>
      <c r="B86" s="33" t="s">
        <v>85</v>
      </c>
      <c r="C86" s="46">
        <v>2640</v>
      </c>
      <c r="D86" s="46">
        <v>244</v>
      </c>
      <c r="E86" s="46">
        <v>225</v>
      </c>
      <c r="F86" s="39">
        <f t="shared" si="19"/>
        <v>1000000</v>
      </c>
      <c r="G86" s="16">
        <v>1000000</v>
      </c>
      <c r="H86" s="25"/>
      <c r="I86" s="25"/>
      <c r="J86" s="25"/>
      <c r="K86" s="25"/>
      <c r="L86" s="25"/>
      <c r="M86" s="15"/>
      <c r="N86" s="16"/>
      <c r="O86" s="16"/>
    </row>
    <row r="87" spans="1:15" s="7" customFormat="1" ht="20.25" x14ac:dyDescent="0.35">
      <c r="A87" s="31" t="s">
        <v>100</v>
      </c>
      <c r="B87" s="33" t="s">
        <v>76</v>
      </c>
      <c r="C87" s="46">
        <v>2640</v>
      </c>
      <c r="D87" s="46">
        <v>244</v>
      </c>
      <c r="E87" s="46">
        <v>226</v>
      </c>
      <c r="F87" s="39">
        <f t="shared" si="19"/>
        <v>0</v>
      </c>
      <c r="G87" s="16"/>
      <c r="H87" s="25"/>
      <c r="I87" s="25"/>
      <c r="J87" s="25"/>
      <c r="K87" s="25"/>
      <c r="L87" s="25"/>
      <c r="M87" s="15"/>
      <c r="N87" s="16"/>
      <c r="O87" s="16"/>
    </row>
    <row r="88" spans="1:15" s="7" customFormat="1" ht="20.25" x14ac:dyDescent="0.35">
      <c r="A88" s="31" t="s">
        <v>101</v>
      </c>
      <c r="B88" s="33" t="s">
        <v>86</v>
      </c>
      <c r="C88" s="46">
        <v>2640</v>
      </c>
      <c r="D88" s="46">
        <v>244</v>
      </c>
      <c r="E88" s="46">
        <v>227</v>
      </c>
      <c r="F88" s="39">
        <f t="shared" si="19"/>
        <v>0</v>
      </c>
      <c r="G88" s="16"/>
      <c r="H88" s="25"/>
      <c r="I88" s="25"/>
      <c r="J88" s="25"/>
      <c r="K88" s="25"/>
      <c r="L88" s="25"/>
      <c r="M88" s="15"/>
      <c r="N88" s="16"/>
      <c r="O88" s="16"/>
    </row>
    <row r="89" spans="1:15" s="7" customFormat="1" ht="20.25" x14ac:dyDescent="0.35">
      <c r="A89" s="31" t="s">
        <v>102</v>
      </c>
      <c r="B89" s="33" t="s">
        <v>77</v>
      </c>
      <c r="C89" s="46">
        <v>2640</v>
      </c>
      <c r="D89" s="46">
        <v>244</v>
      </c>
      <c r="E89" s="46">
        <v>296</v>
      </c>
      <c r="F89" s="39">
        <f t="shared" si="19"/>
        <v>0</v>
      </c>
      <c r="G89" s="16"/>
      <c r="H89" s="25"/>
      <c r="I89" s="25"/>
      <c r="J89" s="25"/>
      <c r="K89" s="25"/>
      <c r="L89" s="25"/>
      <c r="M89" s="15"/>
      <c r="N89" s="16"/>
      <c r="O89" s="16"/>
    </row>
    <row r="90" spans="1:15" s="7" customFormat="1" ht="20.25" x14ac:dyDescent="0.35">
      <c r="A90" s="31" t="s">
        <v>103</v>
      </c>
      <c r="B90" s="33" t="s">
        <v>94</v>
      </c>
      <c r="C90" s="46">
        <v>2640</v>
      </c>
      <c r="D90" s="46">
        <v>244</v>
      </c>
      <c r="E90" s="46">
        <v>310</v>
      </c>
      <c r="F90" s="39">
        <f t="shared" si="19"/>
        <v>0</v>
      </c>
      <c r="G90" s="16"/>
      <c r="H90" s="25"/>
      <c r="I90" s="25"/>
      <c r="J90" s="25"/>
      <c r="K90" s="25"/>
      <c r="L90" s="25"/>
      <c r="M90" s="15"/>
      <c r="N90" s="16"/>
      <c r="O90" s="16"/>
    </row>
    <row r="91" spans="1:15" s="7" customFormat="1" ht="20.25" x14ac:dyDescent="0.35">
      <c r="A91" s="31" t="s">
        <v>104</v>
      </c>
      <c r="B91" s="33" t="s">
        <v>87</v>
      </c>
      <c r="C91" s="44">
        <v>2640</v>
      </c>
      <c r="D91" s="44">
        <v>244</v>
      </c>
      <c r="E91" s="44">
        <v>342</v>
      </c>
      <c r="F91" s="39">
        <f t="shared" si="19"/>
        <v>1670176</v>
      </c>
      <c r="G91" s="16">
        <v>853200</v>
      </c>
      <c r="H91" s="25"/>
      <c r="I91" s="25"/>
      <c r="J91" s="25"/>
      <c r="K91" s="25"/>
      <c r="L91" s="25">
        <v>816976</v>
      </c>
      <c r="M91" s="15"/>
      <c r="N91" s="16"/>
      <c r="O91" s="16"/>
    </row>
    <row r="92" spans="1:15" s="7" customFormat="1" ht="20.25" x14ac:dyDescent="0.35">
      <c r="A92" s="31" t="s">
        <v>105</v>
      </c>
      <c r="B92" s="33" t="s">
        <v>87</v>
      </c>
      <c r="C92" s="44">
        <v>2640</v>
      </c>
      <c r="D92" s="44">
        <v>244</v>
      </c>
      <c r="E92" s="44">
        <v>343</v>
      </c>
      <c r="F92" s="39">
        <f t="shared" si="19"/>
        <v>0</v>
      </c>
      <c r="G92" s="16"/>
      <c r="H92" s="25"/>
      <c r="I92" s="25"/>
      <c r="J92" s="25"/>
      <c r="K92" s="25"/>
      <c r="L92" s="25"/>
      <c r="M92" s="15"/>
      <c r="N92" s="16"/>
      <c r="O92" s="16"/>
    </row>
    <row r="93" spans="1:15" s="7" customFormat="1" ht="20.25" x14ac:dyDescent="0.35">
      <c r="A93" s="31" t="s">
        <v>106</v>
      </c>
      <c r="B93" s="33" t="s">
        <v>87</v>
      </c>
      <c r="C93" s="44">
        <v>2640</v>
      </c>
      <c r="D93" s="44">
        <v>244</v>
      </c>
      <c r="E93" s="44">
        <v>346</v>
      </c>
      <c r="F93" s="39">
        <f t="shared" si="19"/>
        <v>0</v>
      </c>
      <c r="G93" s="16"/>
      <c r="H93" s="25"/>
      <c r="I93" s="25"/>
      <c r="J93" s="25"/>
      <c r="K93" s="25"/>
      <c r="L93" s="25"/>
      <c r="M93" s="15"/>
      <c r="N93" s="16"/>
      <c r="O93" s="16"/>
    </row>
    <row r="94" spans="1:15" s="7" customFormat="1" ht="20.25" x14ac:dyDescent="0.35">
      <c r="A94" s="31" t="s">
        <v>107</v>
      </c>
      <c r="B94" s="33" t="s">
        <v>87</v>
      </c>
      <c r="C94" s="44">
        <v>2640</v>
      </c>
      <c r="D94" s="44">
        <v>244</v>
      </c>
      <c r="E94" s="44">
        <v>349</v>
      </c>
      <c r="F94" s="39">
        <f t="shared" si="19"/>
        <v>0</v>
      </c>
      <c r="G94" s="16"/>
      <c r="H94" s="25"/>
      <c r="I94" s="25"/>
      <c r="J94" s="25"/>
      <c r="K94" s="25"/>
      <c r="L94" s="25"/>
      <c r="M94" s="15"/>
      <c r="N94" s="16"/>
      <c r="O94" s="16"/>
    </row>
    <row r="95" spans="1:15" s="9" customFormat="1" ht="20.25" x14ac:dyDescent="0.3">
      <c r="A95" s="61" t="s">
        <v>17</v>
      </c>
      <c r="B95" s="62" t="s">
        <v>34</v>
      </c>
      <c r="C95" s="56"/>
      <c r="D95" s="56"/>
      <c r="E95" s="56"/>
      <c r="F95" s="39">
        <v>9013280.0099999998</v>
      </c>
      <c r="G95" s="39">
        <f t="shared" ref="G95:O95" si="30">G96+G102+G105+G108</f>
        <v>0</v>
      </c>
      <c r="H95" s="39">
        <f t="shared" si="30"/>
        <v>0</v>
      </c>
      <c r="I95" s="39">
        <f t="shared" si="30"/>
        <v>0</v>
      </c>
      <c r="J95" s="39">
        <f t="shared" si="30"/>
        <v>0</v>
      </c>
      <c r="K95" s="39">
        <f t="shared" si="30"/>
        <v>0</v>
      </c>
      <c r="L95" s="39">
        <f t="shared" si="30"/>
        <v>0</v>
      </c>
      <c r="M95" s="39">
        <f t="shared" si="30"/>
        <v>8074725.9400000004</v>
      </c>
      <c r="N95" s="39">
        <f t="shared" si="30"/>
        <v>0</v>
      </c>
      <c r="O95" s="39">
        <f t="shared" si="30"/>
        <v>0</v>
      </c>
    </row>
    <row r="96" spans="1:15" s="9" customFormat="1" ht="20.25" x14ac:dyDescent="0.35">
      <c r="A96" s="31" t="s">
        <v>5</v>
      </c>
      <c r="B96" s="13" t="s">
        <v>32</v>
      </c>
      <c r="C96" s="48">
        <v>2100</v>
      </c>
      <c r="D96" s="50" t="s">
        <v>24</v>
      </c>
      <c r="E96" s="50" t="s">
        <v>24</v>
      </c>
      <c r="F96" s="39">
        <f t="shared" si="19"/>
        <v>5203123.4000000004</v>
      </c>
      <c r="G96" s="15">
        <f>G97+G100+G101</f>
        <v>0</v>
      </c>
      <c r="H96" s="15">
        <f t="shared" ref="H96:O96" si="31">H97+H100+H101</f>
        <v>0</v>
      </c>
      <c r="I96" s="15">
        <f t="shared" si="31"/>
        <v>0</v>
      </c>
      <c r="J96" s="15">
        <f t="shared" si="31"/>
        <v>0</v>
      </c>
      <c r="K96" s="15">
        <f t="shared" si="31"/>
        <v>0</v>
      </c>
      <c r="L96" s="15">
        <f t="shared" si="31"/>
        <v>0</v>
      </c>
      <c r="M96" s="15">
        <f t="shared" si="31"/>
        <v>5203123.4000000004</v>
      </c>
      <c r="N96" s="15">
        <f t="shared" si="31"/>
        <v>0</v>
      </c>
      <c r="O96" s="15">
        <f t="shared" si="31"/>
        <v>0</v>
      </c>
    </row>
    <row r="97" spans="1:15" s="9" customFormat="1" ht="20.25" x14ac:dyDescent="0.35">
      <c r="A97" s="31" t="s">
        <v>7</v>
      </c>
      <c r="B97" s="13" t="s">
        <v>80</v>
      </c>
      <c r="C97" s="48">
        <v>2110</v>
      </c>
      <c r="D97" s="50" t="s">
        <v>24</v>
      </c>
      <c r="E97" s="50" t="s">
        <v>24</v>
      </c>
      <c r="F97" s="39">
        <f t="shared" si="19"/>
        <v>3631780</v>
      </c>
      <c r="G97" s="15">
        <f>G98+G99</f>
        <v>0</v>
      </c>
      <c r="H97" s="15">
        <f t="shared" ref="H97:O97" si="32">H98+H99</f>
        <v>0</v>
      </c>
      <c r="I97" s="15">
        <f t="shared" si="32"/>
        <v>0</v>
      </c>
      <c r="J97" s="15">
        <f t="shared" si="32"/>
        <v>0</v>
      </c>
      <c r="K97" s="15">
        <f t="shared" si="32"/>
        <v>0</v>
      </c>
      <c r="L97" s="15">
        <f t="shared" si="32"/>
        <v>0</v>
      </c>
      <c r="M97" s="15">
        <f t="shared" si="32"/>
        <v>3631780</v>
      </c>
      <c r="N97" s="15">
        <f t="shared" si="32"/>
        <v>0</v>
      </c>
      <c r="O97" s="15">
        <f t="shared" si="32"/>
        <v>0</v>
      </c>
    </row>
    <row r="98" spans="1:15" s="9" customFormat="1" ht="20.25" x14ac:dyDescent="0.35">
      <c r="A98" s="30"/>
      <c r="B98" s="33" t="s">
        <v>57</v>
      </c>
      <c r="C98" s="44">
        <v>2110</v>
      </c>
      <c r="D98" s="44">
        <v>111</v>
      </c>
      <c r="E98" s="44">
        <v>211</v>
      </c>
      <c r="F98" s="39">
        <f t="shared" si="19"/>
        <v>3631780</v>
      </c>
      <c r="G98" s="15"/>
      <c r="H98" s="26"/>
      <c r="I98" s="26"/>
      <c r="J98" s="26"/>
      <c r="K98" s="26"/>
      <c r="L98" s="26"/>
      <c r="M98" s="15">
        <v>3631780</v>
      </c>
      <c r="N98" s="16"/>
      <c r="O98" s="16"/>
    </row>
    <row r="99" spans="1:15" s="1" customFormat="1" ht="20.25" x14ac:dyDescent="0.35">
      <c r="A99" s="30"/>
      <c r="B99" s="33" t="s">
        <v>57</v>
      </c>
      <c r="C99" s="44">
        <v>2110</v>
      </c>
      <c r="D99" s="44">
        <v>111</v>
      </c>
      <c r="E99" s="44">
        <v>266</v>
      </c>
      <c r="F99" s="39">
        <f t="shared" si="19"/>
        <v>0</v>
      </c>
      <c r="G99" s="16"/>
      <c r="H99" s="25"/>
      <c r="I99" s="25"/>
      <c r="J99" s="25"/>
      <c r="K99" s="25"/>
      <c r="L99" s="25"/>
      <c r="M99" s="15"/>
      <c r="N99" s="16"/>
      <c r="O99" s="16"/>
    </row>
    <row r="100" spans="1:15" s="1" customFormat="1" ht="20.25" x14ac:dyDescent="0.35">
      <c r="A100" s="31" t="s">
        <v>9</v>
      </c>
      <c r="B100" s="13" t="s">
        <v>58</v>
      </c>
      <c r="C100" s="48">
        <v>2120</v>
      </c>
      <c r="D100" s="48">
        <v>112</v>
      </c>
      <c r="E100" s="48">
        <v>266</v>
      </c>
      <c r="F100" s="39">
        <f t="shared" si="19"/>
        <v>0</v>
      </c>
      <c r="G100" s="16"/>
      <c r="H100" s="25"/>
      <c r="I100" s="25"/>
      <c r="J100" s="25"/>
      <c r="K100" s="25"/>
      <c r="L100" s="25"/>
      <c r="M100" s="15"/>
      <c r="N100" s="16"/>
      <c r="O100" s="16"/>
    </row>
    <row r="101" spans="1:15" s="9" customFormat="1" ht="40.5" x14ac:dyDescent="0.35">
      <c r="A101" s="31" t="s">
        <v>89</v>
      </c>
      <c r="B101" s="13" t="s">
        <v>59</v>
      </c>
      <c r="C101" s="48">
        <v>2140</v>
      </c>
      <c r="D101" s="48">
        <v>119</v>
      </c>
      <c r="E101" s="48">
        <v>213</v>
      </c>
      <c r="F101" s="39">
        <f t="shared" si="19"/>
        <v>1571343.4000000004</v>
      </c>
      <c r="G101" s="15"/>
      <c r="H101" s="26"/>
      <c r="I101" s="26"/>
      <c r="J101" s="26"/>
      <c r="K101" s="26"/>
      <c r="L101" s="26"/>
      <c r="M101" s="15">
        <f>5203123.4-M98</f>
        <v>1571343.4000000004</v>
      </c>
      <c r="N101" s="16"/>
      <c r="O101" s="16"/>
    </row>
    <row r="102" spans="1:15" s="1" customFormat="1" ht="20.25" x14ac:dyDescent="0.35">
      <c r="A102" s="31">
        <v>2</v>
      </c>
      <c r="B102" s="13" t="s">
        <v>28</v>
      </c>
      <c r="C102" s="48">
        <v>2300</v>
      </c>
      <c r="D102" s="48">
        <v>850</v>
      </c>
      <c r="E102" s="51"/>
      <c r="F102" s="39">
        <f t="shared" si="19"/>
        <v>4918</v>
      </c>
      <c r="G102" s="15">
        <f>G103+G104</f>
        <v>0</v>
      </c>
      <c r="H102" s="15">
        <f t="shared" ref="H102:O102" si="33">H103+H104</f>
        <v>0</v>
      </c>
      <c r="I102" s="15">
        <f t="shared" si="33"/>
        <v>0</v>
      </c>
      <c r="J102" s="15">
        <f t="shared" si="33"/>
        <v>0</v>
      </c>
      <c r="K102" s="15">
        <f t="shared" si="33"/>
        <v>0</v>
      </c>
      <c r="L102" s="15">
        <f t="shared" si="33"/>
        <v>0</v>
      </c>
      <c r="M102" s="15">
        <f t="shared" si="33"/>
        <v>4918</v>
      </c>
      <c r="N102" s="15">
        <f t="shared" si="33"/>
        <v>0</v>
      </c>
      <c r="O102" s="15">
        <f t="shared" si="33"/>
        <v>0</v>
      </c>
    </row>
    <row r="103" spans="1:15" s="9" customFormat="1" ht="20.25" x14ac:dyDescent="0.35">
      <c r="A103" s="31" t="s">
        <v>90</v>
      </c>
      <c r="B103" s="33" t="s">
        <v>60</v>
      </c>
      <c r="C103" s="44">
        <v>2310</v>
      </c>
      <c r="D103" s="44">
        <v>851</v>
      </c>
      <c r="E103" s="46">
        <v>291</v>
      </c>
      <c r="F103" s="39">
        <f t="shared" si="19"/>
        <v>4918</v>
      </c>
      <c r="G103" s="16"/>
      <c r="H103" s="25"/>
      <c r="I103" s="25"/>
      <c r="J103" s="25"/>
      <c r="K103" s="25"/>
      <c r="L103" s="25"/>
      <c r="M103" s="15">
        <v>4918</v>
      </c>
      <c r="N103" s="16"/>
      <c r="O103" s="16"/>
    </row>
    <row r="104" spans="1:15" s="1" customFormat="1" ht="20.25" x14ac:dyDescent="0.35">
      <c r="A104" s="31" t="s">
        <v>91</v>
      </c>
      <c r="B104" s="33" t="s">
        <v>16</v>
      </c>
      <c r="C104" s="44">
        <v>2320</v>
      </c>
      <c r="D104" s="44">
        <v>852</v>
      </c>
      <c r="E104" s="46">
        <v>291</v>
      </c>
      <c r="F104" s="39">
        <f t="shared" si="19"/>
        <v>0</v>
      </c>
      <c r="G104" s="16"/>
      <c r="H104" s="25"/>
      <c r="I104" s="25"/>
      <c r="J104" s="25"/>
      <c r="K104" s="25"/>
      <c r="L104" s="25"/>
      <c r="M104" s="15"/>
      <c r="N104" s="16"/>
      <c r="O104" s="16"/>
    </row>
    <row r="105" spans="1:15" s="1" customFormat="1" ht="40.5" x14ac:dyDescent="0.3">
      <c r="A105" s="31" t="s">
        <v>17</v>
      </c>
      <c r="B105" s="29" t="s">
        <v>75</v>
      </c>
      <c r="C105" s="48">
        <v>2500</v>
      </c>
      <c r="D105" s="48">
        <v>244</v>
      </c>
      <c r="E105" s="50" t="s">
        <v>24</v>
      </c>
      <c r="F105" s="39">
        <f t="shared" si="19"/>
        <v>0</v>
      </c>
      <c r="G105" s="16">
        <f>G106+G107</f>
        <v>0</v>
      </c>
      <c r="H105" s="16">
        <f t="shared" ref="H105:O105" si="34">H106+H107</f>
        <v>0</v>
      </c>
      <c r="I105" s="16">
        <f t="shared" si="34"/>
        <v>0</v>
      </c>
      <c r="J105" s="16">
        <f t="shared" si="34"/>
        <v>0</v>
      </c>
      <c r="K105" s="16">
        <f t="shared" si="34"/>
        <v>0</v>
      </c>
      <c r="L105" s="16">
        <f t="shared" si="34"/>
        <v>0</v>
      </c>
      <c r="M105" s="16">
        <f t="shared" si="34"/>
        <v>0</v>
      </c>
      <c r="N105" s="16">
        <f t="shared" si="34"/>
        <v>0</v>
      </c>
      <c r="O105" s="16">
        <f t="shared" si="34"/>
        <v>0</v>
      </c>
    </row>
    <row r="106" spans="1:15" s="1" customFormat="1" ht="20.25" x14ac:dyDescent="0.35">
      <c r="A106" s="31"/>
      <c r="B106" s="43" t="s">
        <v>76</v>
      </c>
      <c r="C106" s="46">
        <v>2500</v>
      </c>
      <c r="D106" s="46">
        <v>244</v>
      </c>
      <c r="E106" s="52">
        <v>226</v>
      </c>
      <c r="F106" s="39">
        <f t="shared" ref="F106:F158" si="35">SUM(G106:M106)</f>
        <v>0</v>
      </c>
      <c r="G106" s="16"/>
      <c r="H106" s="25"/>
      <c r="I106" s="25"/>
      <c r="J106" s="25"/>
      <c r="K106" s="25"/>
      <c r="L106" s="25"/>
      <c r="M106" s="15"/>
      <c r="N106" s="16"/>
      <c r="O106" s="16"/>
    </row>
    <row r="107" spans="1:15" s="1" customFormat="1" ht="20.25" x14ac:dyDescent="0.35">
      <c r="A107" s="31"/>
      <c r="B107" s="43" t="s">
        <v>77</v>
      </c>
      <c r="C107" s="46">
        <v>2500</v>
      </c>
      <c r="D107" s="46">
        <v>244</v>
      </c>
      <c r="E107" s="52">
        <v>290</v>
      </c>
      <c r="F107" s="39">
        <f t="shared" si="35"/>
        <v>0</v>
      </c>
      <c r="G107" s="16"/>
      <c r="H107" s="25"/>
      <c r="I107" s="25"/>
      <c r="J107" s="25"/>
      <c r="K107" s="25"/>
      <c r="L107" s="25"/>
      <c r="M107" s="15"/>
      <c r="N107" s="16"/>
      <c r="O107" s="16"/>
    </row>
    <row r="108" spans="1:15" s="1" customFormat="1" ht="20.25" x14ac:dyDescent="0.35">
      <c r="A108" s="31" t="s">
        <v>18</v>
      </c>
      <c r="B108" s="13" t="s">
        <v>29</v>
      </c>
      <c r="C108" s="48">
        <v>2600</v>
      </c>
      <c r="D108" s="50" t="s">
        <v>24</v>
      </c>
      <c r="E108" s="50" t="s">
        <v>24</v>
      </c>
      <c r="F108" s="39">
        <f t="shared" si="35"/>
        <v>2866684.54</v>
      </c>
      <c r="G108" s="15">
        <f>G109+G110</f>
        <v>0</v>
      </c>
      <c r="H108" s="15">
        <f t="shared" ref="H108:O108" si="36">H109+H110</f>
        <v>0</v>
      </c>
      <c r="I108" s="15">
        <f t="shared" si="36"/>
        <v>0</v>
      </c>
      <c r="J108" s="15">
        <f t="shared" si="36"/>
        <v>0</v>
      </c>
      <c r="K108" s="15">
        <f t="shared" si="36"/>
        <v>0</v>
      </c>
      <c r="L108" s="15">
        <f t="shared" si="36"/>
        <v>0</v>
      </c>
      <c r="M108" s="15">
        <f t="shared" si="36"/>
        <v>2866684.54</v>
      </c>
      <c r="N108" s="15">
        <f t="shared" si="36"/>
        <v>0</v>
      </c>
      <c r="O108" s="15">
        <f t="shared" si="36"/>
        <v>0</v>
      </c>
    </row>
    <row r="109" spans="1:15" s="1" customFormat="1" ht="20.25" x14ac:dyDescent="0.35">
      <c r="A109" s="31" t="s">
        <v>78</v>
      </c>
      <c r="B109" s="13" t="s">
        <v>62</v>
      </c>
      <c r="C109" s="48">
        <v>2630</v>
      </c>
      <c r="D109" s="48">
        <v>243</v>
      </c>
      <c r="E109" s="48">
        <v>225</v>
      </c>
      <c r="F109" s="39">
        <f t="shared" si="35"/>
        <v>0</v>
      </c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" customFormat="1" ht="20.25" x14ac:dyDescent="0.35">
      <c r="A110" s="31" t="s">
        <v>79</v>
      </c>
      <c r="B110" s="13" t="s">
        <v>63</v>
      </c>
      <c r="C110" s="48">
        <v>2640</v>
      </c>
      <c r="D110" s="48">
        <v>244</v>
      </c>
      <c r="E110" s="48"/>
      <c r="F110" s="39">
        <f t="shared" si="35"/>
        <v>2866684.54</v>
      </c>
      <c r="G110" s="15">
        <f>G111+G112+G113+G114+G115+G116+G117+G118+G119+G120+G121+G122+G123</f>
        <v>0</v>
      </c>
      <c r="H110" s="15">
        <f t="shared" ref="H110:O110" si="37">H111+H112+H113+H114+H115+H116+H117+H118+H119+H120+H121+H122+H123</f>
        <v>0</v>
      </c>
      <c r="I110" s="15">
        <f t="shared" si="37"/>
        <v>0</v>
      </c>
      <c r="J110" s="15">
        <f t="shared" si="37"/>
        <v>0</v>
      </c>
      <c r="K110" s="15">
        <f t="shared" si="37"/>
        <v>0</v>
      </c>
      <c r="L110" s="15">
        <f t="shared" si="37"/>
        <v>0</v>
      </c>
      <c r="M110" s="15">
        <f t="shared" si="37"/>
        <v>2866684.54</v>
      </c>
      <c r="N110" s="15">
        <f t="shared" si="37"/>
        <v>0</v>
      </c>
      <c r="O110" s="15">
        <f t="shared" si="37"/>
        <v>0</v>
      </c>
    </row>
    <row r="111" spans="1:15" s="1" customFormat="1" ht="20.25" x14ac:dyDescent="0.35">
      <c r="A111" s="31" t="s">
        <v>95</v>
      </c>
      <c r="B111" s="33" t="s">
        <v>82</v>
      </c>
      <c r="C111" s="46">
        <v>2640</v>
      </c>
      <c r="D111" s="46">
        <v>244</v>
      </c>
      <c r="E111" s="46">
        <v>221</v>
      </c>
      <c r="F111" s="39">
        <f t="shared" si="35"/>
        <v>0</v>
      </c>
      <c r="G111" s="16"/>
      <c r="H111" s="25"/>
      <c r="I111" s="25"/>
      <c r="J111" s="25"/>
      <c r="K111" s="25"/>
      <c r="L111" s="25"/>
      <c r="M111" s="15"/>
      <c r="N111" s="16"/>
      <c r="O111" s="16"/>
    </row>
    <row r="112" spans="1:15" s="1" customFormat="1" ht="20.25" x14ac:dyDescent="0.35">
      <c r="A112" s="31" t="s">
        <v>96</v>
      </c>
      <c r="B112" s="33" t="s">
        <v>81</v>
      </c>
      <c r="C112" s="46">
        <v>2640</v>
      </c>
      <c r="D112" s="46">
        <v>244</v>
      </c>
      <c r="E112" s="46">
        <v>222</v>
      </c>
      <c r="F112" s="39">
        <f t="shared" si="35"/>
        <v>0</v>
      </c>
      <c r="G112" s="16"/>
      <c r="H112" s="25"/>
      <c r="I112" s="25"/>
      <c r="J112" s="25"/>
      <c r="K112" s="25"/>
      <c r="L112" s="25"/>
      <c r="M112" s="15"/>
      <c r="N112" s="16"/>
      <c r="O112" s="16"/>
    </row>
    <row r="113" spans="1:15" s="9" customFormat="1" ht="20.25" x14ac:dyDescent="0.35">
      <c r="A113" s="31" t="s">
        <v>97</v>
      </c>
      <c r="B113" s="33" t="s">
        <v>83</v>
      </c>
      <c r="C113" s="46">
        <v>2640</v>
      </c>
      <c r="D113" s="46">
        <v>244</v>
      </c>
      <c r="E113" s="46">
        <v>223</v>
      </c>
      <c r="F113" s="39">
        <f t="shared" si="35"/>
        <v>133610</v>
      </c>
      <c r="G113" s="16"/>
      <c r="H113" s="25"/>
      <c r="I113" s="25"/>
      <c r="J113" s="25"/>
      <c r="K113" s="25"/>
      <c r="L113" s="25"/>
      <c r="M113" s="15">
        <v>133610</v>
      </c>
      <c r="N113" s="16"/>
      <c r="O113" s="16"/>
    </row>
    <row r="114" spans="1:15" s="1" customFormat="1" ht="20.25" x14ac:dyDescent="0.35">
      <c r="A114" s="31" t="s">
        <v>98</v>
      </c>
      <c r="B114" s="33" t="s">
        <v>84</v>
      </c>
      <c r="C114" s="46">
        <v>2640</v>
      </c>
      <c r="D114" s="46">
        <v>244</v>
      </c>
      <c r="E114" s="46">
        <v>224</v>
      </c>
      <c r="F114" s="39">
        <f t="shared" si="35"/>
        <v>0</v>
      </c>
      <c r="G114" s="16"/>
      <c r="H114" s="25"/>
      <c r="I114" s="25"/>
      <c r="J114" s="25"/>
      <c r="K114" s="25"/>
      <c r="L114" s="25"/>
      <c r="M114" s="15"/>
      <c r="N114" s="16"/>
      <c r="O114" s="16"/>
    </row>
    <row r="115" spans="1:15" s="1" customFormat="1" ht="20.25" x14ac:dyDescent="0.35">
      <c r="A115" s="31" t="s">
        <v>99</v>
      </c>
      <c r="B115" s="33" t="s">
        <v>85</v>
      </c>
      <c r="C115" s="46">
        <v>2640</v>
      </c>
      <c r="D115" s="46">
        <v>244</v>
      </c>
      <c r="E115" s="46">
        <v>225</v>
      </c>
      <c r="F115" s="39">
        <f t="shared" si="35"/>
        <v>0</v>
      </c>
      <c r="G115" s="16"/>
      <c r="H115" s="25"/>
      <c r="I115" s="25"/>
      <c r="J115" s="25"/>
      <c r="K115" s="25"/>
      <c r="L115" s="25"/>
      <c r="M115" s="15"/>
      <c r="N115" s="16"/>
      <c r="O115" s="16"/>
    </row>
    <row r="116" spans="1:15" s="1" customFormat="1" ht="20.25" x14ac:dyDescent="0.35">
      <c r="A116" s="31" t="s">
        <v>100</v>
      </c>
      <c r="B116" s="33" t="s">
        <v>76</v>
      </c>
      <c r="C116" s="46">
        <v>2640</v>
      </c>
      <c r="D116" s="46">
        <v>244</v>
      </c>
      <c r="E116" s="46">
        <v>226</v>
      </c>
      <c r="F116" s="39">
        <f t="shared" si="35"/>
        <v>780994</v>
      </c>
      <c r="G116" s="16"/>
      <c r="H116" s="25"/>
      <c r="I116" s="25"/>
      <c r="J116" s="25"/>
      <c r="K116" s="25"/>
      <c r="L116" s="25"/>
      <c r="M116" s="15">
        <f>420994+360000</f>
        <v>780994</v>
      </c>
      <c r="N116" s="16"/>
      <c r="O116" s="16"/>
    </row>
    <row r="117" spans="1:15" s="1" customFormat="1" ht="20.25" x14ac:dyDescent="0.35">
      <c r="A117" s="31" t="s">
        <v>101</v>
      </c>
      <c r="B117" s="33" t="s">
        <v>86</v>
      </c>
      <c r="C117" s="46">
        <v>2640</v>
      </c>
      <c r="D117" s="46">
        <v>244</v>
      </c>
      <c r="E117" s="46">
        <v>227</v>
      </c>
      <c r="F117" s="39">
        <f t="shared" si="35"/>
        <v>0</v>
      </c>
      <c r="G117" s="16"/>
      <c r="H117" s="25"/>
      <c r="I117" s="25"/>
      <c r="J117" s="25"/>
      <c r="K117" s="25"/>
      <c r="L117" s="25"/>
      <c r="M117" s="15"/>
      <c r="N117" s="16"/>
      <c r="O117" s="16"/>
    </row>
    <row r="118" spans="1:15" s="1" customFormat="1" ht="20.25" x14ac:dyDescent="0.35">
      <c r="A118" s="31" t="s">
        <v>102</v>
      </c>
      <c r="B118" s="33" t="s">
        <v>77</v>
      </c>
      <c r="C118" s="46">
        <v>2640</v>
      </c>
      <c r="D118" s="46">
        <v>244</v>
      </c>
      <c r="E118" s="46">
        <v>296</v>
      </c>
      <c r="F118" s="39">
        <f t="shared" si="35"/>
        <v>0</v>
      </c>
      <c r="G118" s="16"/>
      <c r="H118" s="25"/>
      <c r="I118" s="25"/>
      <c r="J118" s="25"/>
      <c r="K118" s="25"/>
      <c r="L118" s="25"/>
      <c r="M118" s="15"/>
      <c r="N118" s="16"/>
      <c r="O118" s="16"/>
    </row>
    <row r="119" spans="1:15" s="1" customFormat="1" ht="20.25" x14ac:dyDescent="0.35">
      <c r="A119" s="31" t="s">
        <v>103</v>
      </c>
      <c r="B119" s="33" t="s">
        <v>94</v>
      </c>
      <c r="C119" s="46">
        <v>2640</v>
      </c>
      <c r="D119" s="46">
        <v>244</v>
      </c>
      <c r="E119" s="46">
        <v>310</v>
      </c>
      <c r="F119" s="39">
        <f t="shared" si="35"/>
        <v>0</v>
      </c>
      <c r="G119" s="16"/>
      <c r="H119" s="25"/>
      <c r="I119" s="25"/>
      <c r="J119" s="25"/>
      <c r="K119" s="25"/>
      <c r="L119" s="25"/>
      <c r="M119" s="15"/>
      <c r="N119" s="16"/>
      <c r="O119" s="16"/>
    </row>
    <row r="120" spans="1:15" s="1" customFormat="1" ht="20.25" x14ac:dyDescent="0.35">
      <c r="A120" s="31" t="s">
        <v>104</v>
      </c>
      <c r="B120" s="33" t="s">
        <v>87</v>
      </c>
      <c r="C120" s="44">
        <v>2640</v>
      </c>
      <c r="D120" s="44">
        <v>244</v>
      </c>
      <c r="E120" s="44">
        <v>342</v>
      </c>
      <c r="F120" s="39">
        <f t="shared" si="35"/>
        <v>1200000</v>
      </c>
      <c r="G120" s="16"/>
      <c r="H120" s="25"/>
      <c r="I120" s="25"/>
      <c r="J120" s="25"/>
      <c r="K120" s="25"/>
      <c r="L120" s="25"/>
      <c r="M120" s="15">
        <v>1200000</v>
      </c>
      <c r="N120" s="16"/>
      <c r="O120" s="16"/>
    </row>
    <row r="121" spans="1:15" s="1" customFormat="1" ht="20.25" x14ac:dyDescent="0.35">
      <c r="A121" s="31" t="s">
        <v>105</v>
      </c>
      <c r="B121" s="33" t="s">
        <v>87</v>
      </c>
      <c r="C121" s="44">
        <v>2640</v>
      </c>
      <c r="D121" s="44">
        <v>244</v>
      </c>
      <c r="E121" s="44">
        <v>343</v>
      </c>
      <c r="F121" s="39">
        <f t="shared" si="35"/>
        <v>0</v>
      </c>
      <c r="G121" s="16"/>
      <c r="H121" s="25"/>
      <c r="I121" s="25"/>
      <c r="J121" s="25"/>
      <c r="K121" s="25"/>
      <c r="L121" s="25"/>
      <c r="M121" s="15"/>
      <c r="N121" s="16"/>
      <c r="O121" s="16"/>
    </row>
    <row r="122" spans="1:15" s="1" customFormat="1" ht="20.25" x14ac:dyDescent="0.35">
      <c r="A122" s="31" t="s">
        <v>106</v>
      </c>
      <c r="B122" s="33" t="s">
        <v>87</v>
      </c>
      <c r="C122" s="44">
        <v>2640</v>
      </c>
      <c r="D122" s="44">
        <v>244</v>
      </c>
      <c r="E122" s="44">
        <v>346</v>
      </c>
      <c r="F122" s="39">
        <f t="shared" si="35"/>
        <v>752080.54</v>
      </c>
      <c r="G122" s="16"/>
      <c r="H122" s="25"/>
      <c r="I122" s="25"/>
      <c r="J122" s="25"/>
      <c r="K122" s="25"/>
      <c r="L122" s="25"/>
      <c r="M122" s="15">
        <f>340890.54+411190</f>
        <v>752080.54</v>
      </c>
      <c r="N122" s="16"/>
      <c r="O122" s="16"/>
    </row>
    <row r="123" spans="1:15" s="1" customFormat="1" ht="20.25" x14ac:dyDescent="0.35">
      <c r="A123" s="31" t="s">
        <v>107</v>
      </c>
      <c r="B123" s="33" t="s">
        <v>87</v>
      </c>
      <c r="C123" s="44">
        <v>2640</v>
      </c>
      <c r="D123" s="44">
        <v>244</v>
      </c>
      <c r="E123" s="44">
        <v>349</v>
      </c>
      <c r="F123" s="39">
        <f t="shared" si="35"/>
        <v>0</v>
      </c>
      <c r="G123" s="16"/>
      <c r="H123" s="25"/>
      <c r="I123" s="25"/>
      <c r="J123" s="25"/>
      <c r="K123" s="25"/>
      <c r="L123" s="25"/>
      <c r="M123" s="15"/>
      <c r="N123" s="16"/>
      <c r="O123" s="16"/>
    </row>
    <row r="124" spans="1:15" s="9" customFormat="1" ht="20.25" x14ac:dyDescent="0.35">
      <c r="A124" s="61"/>
      <c r="B124" s="63" t="s">
        <v>35</v>
      </c>
      <c r="C124" s="56"/>
      <c r="D124" s="56"/>
      <c r="E124" s="56"/>
      <c r="F124" s="39">
        <f t="shared" si="35"/>
        <v>72035248.510000005</v>
      </c>
      <c r="G124" s="17">
        <f>G31</f>
        <v>6726981.5</v>
      </c>
      <c r="H124" s="17">
        <f t="shared" ref="H124:O124" si="38">H31</f>
        <v>0</v>
      </c>
      <c r="I124" s="17">
        <f t="shared" si="38"/>
        <v>55337449</v>
      </c>
      <c r="J124" s="17">
        <f t="shared" si="38"/>
        <v>0</v>
      </c>
      <c r="K124" s="17">
        <f t="shared" si="38"/>
        <v>140562</v>
      </c>
      <c r="L124" s="17">
        <f t="shared" si="38"/>
        <v>816976</v>
      </c>
      <c r="M124" s="17">
        <f t="shared" si="38"/>
        <v>9013280.0099999998</v>
      </c>
      <c r="N124" s="17">
        <f t="shared" si="38"/>
        <v>0</v>
      </c>
      <c r="O124" s="17">
        <f t="shared" si="38"/>
        <v>0</v>
      </c>
    </row>
    <row r="125" spans="1:15" s="9" customFormat="1" ht="20.25" x14ac:dyDescent="0.35">
      <c r="A125" s="31" t="s">
        <v>5</v>
      </c>
      <c r="B125" s="13" t="s">
        <v>32</v>
      </c>
      <c r="C125" s="48">
        <v>2100</v>
      </c>
      <c r="D125" s="50" t="s">
        <v>24</v>
      </c>
      <c r="E125" s="50" t="s">
        <v>24</v>
      </c>
      <c r="F125" s="39">
        <f t="shared" si="35"/>
        <v>60379946.399999999</v>
      </c>
      <c r="G125" s="15">
        <f>G126+G129+G130</f>
        <v>0</v>
      </c>
      <c r="H125" s="15">
        <f t="shared" ref="H125:O125" si="39">H126+H129+H130</f>
        <v>0</v>
      </c>
      <c r="I125" s="15">
        <f t="shared" si="39"/>
        <v>55036261</v>
      </c>
      <c r="J125" s="15">
        <f t="shared" si="39"/>
        <v>0</v>
      </c>
      <c r="K125" s="15">
        <f t="shared" si="39"/>
        <v>140562</v>
      </c>
      <c r="L125" s="15">
        <f t="shared" si="39"/>
        <v>0</v>
      </c>
      <c r="M125" s="15">
        <f t="shared" si="39"/>
        <v>5203123.4000000004</v>
      </c>
      <c r="N125" s="15">
        <f t="shared" si="39"/>
        <v>0</v>
      </c>
      <c r="O125" s="15">
        <f t="shared" si="39"/>
        <v>0</v>
      </c>
    </row>
    <row r="126" spans="1:15" s="9" customFormat="1" ht="20.25" x14ac:dyDescent="0.35">
      <c r="A126" s="31" t="s">
        <v>7</v>
      </c>
      <c r="B126" s="13" t="s">
        <v>80</v>
      </c>
      <c r="C126" s="48">
        <v>2110</v>
      </c>
      <c r="D126" s="50" t="s">
        <v>24</v>
      </c>
      <c r="E126" s="50" t="s">
        <v>24</v>
      </c>
      <c r="F126" s="39">
        <f t="shared" si="35"/>
        <v>46043380</v>
      </c>
      <c r="G126" s="15">
        <f>G127+G128</f>
        <v>0</v>
      </c>
      <c r="H126" s="15">
        <f t="shared" ref="H126:O126" si="40">H127+H128</f>
        <v>0</v>
      </c>
      <c r="I126" s="15">
        <f t="shared" si="40"/>
        <v>42411600</v>
      </c>
      <c r="J126" s="15">
        <f t="shared" si="40"/>
        <v>0</v>
      </c>
      <c r="K126" s="15">
        <f t="shared" si="40"/>
        <v>0</v>
      </c>
      <c r="L126" s="15">
        <f t="shared" si="40"/>
        <v>0</v>
      </c>
      <c r="M126" s="15">
        <f t="shared" si="40"/>
        <v>3631780</v>
      </c>
      <c r="N126" s="15">
        <f t="shared" si="40"/>
        <v>0</v>
      </c>
      <c r="O126" s="15">
        <f t="shared" si="40"/>
        <v>0</v>
      </c>
    </row>
    <row r="127" spans="1:15" s="9" customFormat="1" ht="20.25" x14ac:dyDescent="0.35">
      <c r="A127" s="30"/>
      <c r="B127" s="33" t="s">
        <v>57</v>
      </c>
      <c r="C127" s="44">
        <v>2110</v>
      </c>
      <c r="D127" s="44">
        <v>111</v>
      </c>
      <c r="E127" s="44">
        <v>211</v>
      </c>
      <c r="F127" s="39">
        <f t="shared" si="35"/>
        <v>46043380</v>
      </c>
      <c r="G127" s="15">
        <f>G98+G69+G36</f>
        <v>0</v>
      </c>
      <c r="H127" s="15">
        <f t="shared" ref="H127:O127" si="41">H98+H69+H36</f>
        <v>0</v>
      </c>
      <c r="I127" s="15">
        <f t="shared" si="41"/>
        <v>42411600</v>
      </c>
      <c r="J127" s="15">
        <f t="shared" si="41"/>
        <v>0</v>
      </c>
      <c r="K127" s="15">
        <f t="shared" si="41"/>
        <v>0</v>
      </c>
      <c r="L127" s="15">
        <f t="shared" si="41"/>
        <v>0</v>
      </c>
      <c r="M127" s="15">
        <f t="shared" si="41"/>
        <v>3631780</v>
      </c>
      <c r="N127" s="15">
        <f t="shared" si="41"/>
        <v>0</v>
      </c>
      <c r="O127" s="15">
        <f t="shared" si="41"/>
        <v>0</v>
      </c>
    </row>
    <row r="128" spans="1:15" s="9" customFormat="1" ht="20.25" x14ac:dyDescent="0.35">
      <c r="A128" s="30"/>
      <c r="B128" s="33" t="s">
        <v>57</v>
      </c>
      <c r="C128" s="44">
        <v>2110</v>
      </c>
      <c r="D128" s="44">
        <v>111</v>
      </c>
      <c r="E128" s="44">
        <v>266</v>
      </c>
      <c r="F128" s="39">
        <f t="shared" si="35"/>
        <v>0</v>
      </c>
      <c r="G128" s="15">
        <f>G99+G70+G37</f>
        <v>0</v>
      </c>
      <c r="H128" s="15">
        <f t="shared" ref="H128:O128" si="42">H99+H70+H37</f>
        <v>0</v>
      </c>
      <c r="I128" s="15">
        <f t="shared" si="42"/>
        <v>0</v>
      </c>
      <c r="J128" s="15">
        <f t="shared" si="42"/>
        <v>0</v>
      </c>
      <c r="K128" s="15">
        <f t="shared" si="42"/>
        <v>0</v>
      </c>
      <c r="L128" s="15">
        <f t="shared" si="42"/>
        <v>0</v>
      </c>
      <c r="M128" s="15">
        <f t="shared" si="42"/>
        <v>0</v>
      </c>
      <c r="N128" s="15">
        <f t="shared" si="42"/>
        <v>0</v>
      </c>
      <c r="O128" s="15">
        <f t="shared" si="42"/>
        <v>0</v>
      </c>
    </row>
    <row r="129" spans="1:15" s="9" customFormat="1" ht="20.25" x14ac:dyDescent="0.35">
      <c r="A129" s="31" t="s">
        <v>9</v>
      </c>
      <c r="B129" s="13" t="s">
        <v>58</v>
      </c>
      <c r="C129" s="48">
        <v>2120</v>
      </c>
      <c r="D129" s="48">
        <v>112</v>
      </c>
      <c r="E129" s="48">
        <v>266</v>
      </c>
      <c r="F129" s="39">
        <f t="shared" si="35"/>
        <v>140562</v>
      </c>
      <c r="G129" s="15">
        <f>G38+G71+G100</f>
        <v>0</v>
      </c>
      <c r="H129" s="15">
        <f t="shared" ref="H129:O129" si="43">H38+H71+H100</f>
        <v>0</v>
      </c>
      <c r="I129" s="15">
        <f t="shared" si="43"/>
        <v>0</v>
      </c>
      <c r="J129" s="15">
        <f t="shared" si="43"/>
        <v>0</v>
      </c>
      <c r="K129" s="15">
        <f t="shared" si="43"/>
        <v>140562</v>
      </c>
      <c r="L129" s="15">
        <f t="shared" si="43"/>
        <v>0</v>
      </c>
      <c r="M129" s="15">
        <f t="shared" si="43"/>
        <v>0</v>
      </c>
      <c r="N129" s="15">
        <f t="shared" si="43"/>
        <v>0</v>
      </c>
      <c r="O129" s="15">
        <f t="shared" si="43"/>
        <v>0</v>
      </c>
    </row>
    <row r="130" spans="1:15" s="9" customFormat="1" ht="40.5" x14ac:dyDescent="0.35">
      <c r="A130" s="31" t="s">
        <v>89</v>
      </c>
      <c r="B130" s="13" t="s">
        <v>59</v>
      </c>
      <c r="C130" s="48">
        <v>2140</v>
      </c>
      <c r="D130" s="48">
        <v>119</v>
      </c>
      <c r="E130" s="48">
        <v>213</v>
      </c>
      <c r="F130" s="39">
        <f t="shared" si="35"/>
        <v>14196004.4</v>
      </c>
      <c r="G130" s="15">
        <f>G39+G72+G101</f>
        <v>0</v>
      </c>
      <c r="H130" s="15">
        <f t="shared" ref="H130:O130" si="44">H39+H72+H101</f>
        <v>0</v>
      </c>
      <c r="I130" s="15">
        <f t="shared" si="44"/>
        <v>12624661</v>
      </c>
      <c r="J130" s="15">
        <f t="shared" si="44"/>
        <v>0</v>
      </c>
      <c r="K130" s="15">
        <f t="shared" si="44"/>
        <v>0</v>
      </c>
      <c r="L130" s="15">
        <f t="shared" si="44"/>
        <v>0</v>
      </c>
      <c r="M130" s="15">
        <f t="shared" si="44"/>
        <v>1571343.4000000004</v>
      </c>
      <c r="N130" s="15">
        <f t="shared" si="44"/>
        <v>0</v>
      </c>
      <c r="O130" s="15">
        <f t="shared" si="44"/>
        <v>0</v>
      </c>
    </row>
    <row r="131" spans="1:15" s="1" customFormat="1" ht="20.25" x14ac:dyDescent="0.3">
      <c r="A131" s="31">
        <v>2</v>
      </c>
      <c r="B131" s="13" t="s">
        <v>28</v>
      </c>
      <c r="C131" s="48">
        <v>2300</v>
      </c>
      <c r="D131" s="48">
        <v>850</v>
      </c>
      <c r="E131" s="51"/>
      <c r="F131" s="39">
        <f t="shared" si="35"/>
        <v>827761</v>
      </c>
      <c r="G131" s="16">
        <f>G132+G133</f>
        <v>822843</v>
      </c>
      <c r="H131" s="16">
        <f t="shared" ref="H131:O131" si="45">H132+H133</f>
        <v>0</v>
      </c>
      <c r="I131" s="16">
        <f t="shared" si="45"/>
        <v>0</v>
      </c>
      <c r="J131" s="16">
        <f t="shared" si="45"/>
        <v>0</v>
      </c>
      <c r="K131" s="16">
        <f t="shared" si="45"/>
        <v>0</v>
      </c>
      <c r="L131" s="16">
        <f t="shared" si="45"/>
        <v>0</v>
      </c>
      <c r="M131" s="16">
        <f t="shared" si="45"/>
        <v>4918</v>
      </c>
      <c r="N131" s="16">
        <f t="shared" si="45"/>
        <v>0</v>
      </c>
      <c r="O131" s="16">
        <f t="shared" si="45"/>
        <v>0</v>
      </c>
    </row>
    <row r="132" spans="1:15" s="1" customFormat="1" ht="19.5" x14ac:dyDescent="0.3">
      <c r="A132" s="31" t="s">
        <v>90</v>
      </c>
      <c r="B132" s="33" t="s">
        <v>60</v>
      </c>
      <c r="C132" s="44">
        <v>2310</v>
      </c>
      <c r="D132" s="44">
        <v>851</v>
      </c>
      <c r="E132" s="46">
        <v>291</v>
      </c>
      <c r="F132" s="39">
        <f t="shared" si="35"/>
        <v>827761</v>
      </c>
      <c r="G132" s="16">
        <f>G103+G74+G64</f>
        <v>822843</v>
      </c>
      <c r="H132" s="16">
        <f t="shared" ref="H132:O132" si="46">H103+H74+H64</f>
        <v>0</v>
      </c>
      <c r="I132" s="16">
        <f t="shared" si="46"/>
        <v>0</v>
      </c>
      <c r="J132" s="16">
        <f t="shared" si="46"/>
        <v>0</v>
      </c>
      <c r="K132" s="16">
        <f t="shared" si="46"/>
        <v>0</v>
      </c>
      <c r="L132" s="16">
        <f t="shared" si="46"/>
        <v>0</v>
      </c>
      <c r="M132" s="16">
        <f t="shared" si="46"/>
        <v>4918</v>
      </c>
      <c r="N132" s="16">
        <f t="shared" si="46"/>
        <v>0</v>
      </c>
      <c r="O132" s="16">
        <f t="shared" si="46"/>
        <v>0</v>
      </c>
    </row>
    <row r="133" spans="1:15" s="9" customFormat="1" ht="19.5" x14ac:dyDescent="0.3">
      <c r="A133" s="31" t="s">
        <v>91</v>
      </c>
      <c r="B133" s="33" t="s">
        <v>16</v>
      </c>
      <c r="C133" s="44">
        <v>2320</v>
      </c>
      <c r="D133" s="44">
        <v>852</v>
      </c>
      <c r="E133" s="46">
        <v>291</v>
      </c>
      <c r="F133" s="39">
        <f t="shared" si="35"/>
        <v>0</v>
      </c>
      <c r="G133" s="16">
        <f>G104+G75+G65</f>
        <v>0</v>
      </c>
      <c r="H133" s="16">
        <f t="shared" ref="H133:O133" si="47">H104+H75+H65</f>
        <v>0</v>
      </c>
      <c r="I133" s="16">
        <f t="shared" si="47"/>
        <v>0</v>
      </c>
      <c r="J133" s="16">
        <f t="shared" si="47"/>
        <v>0</v>
      </c>
      <c r="K133" s="16">
        <f t="shared" si="47"/>
        <v>0</v>
      </c>
      <c r="L133" s="16">
        <f t="shared" si="47"/>
        <v>0</v>
      </c>
      <c r="M133" s="16">
        <f t="shared" si="47"/>
        <v>0</v>
      </c>
      <c r="N133" s="16">
        <f t="shared" si="47"/>
        <v>0</v>
      </c>
      <c r="O133" s="16">
        <f t="shared" si="47"/>
        <v>0</v>
      </c>
    </row>
    <row r="134" spans="1:15" s="1" customFormat="1" ht="40.5" x14ac:dyDescent="0.35">
      <c r="A134" s="31" t="s">
        <v>17</v>
      </c>
      <c r="B134" s="29" t="s">
        <v>75</v>
      </c>
      <c r="C134" s="48">
        <v>2500</v>
      </c>
      <c r="D134" s="48">
        <v>244</v>
      </c>
      <c r="E134" s="50" t="s">
        <v>24</v>
      </c>
      <c r="F134" s="39">
        <f t="shared" si="35"/>
        <v>0</v>
      </c>
      <c r="G134" s="15">
        <f>G41+G76+G105</f>
        <v>0</v>
      </c>
      <c r="H134" s="15">
        <f t="shared" ref="H134:O134" si="48">H41+H76+H105</f>
        <v>0</v>
      </c>
      <c r="I134" s="15">
        <f t="shared" si="48"/>
        <v>0</v>
      </c>
      <c r="J134" s="15">
        <f t="shared" si="48"/>
        <v>0</v>
      </c>
      <c r="K134" s="15">
        <f t="shared" si="48"/>
        <v>0</v>
      </c>
      <c r="L134" s="15">
        <f t="shared" si="48"/>
        <v>0</v>
      </c>
      <c r="M134" s="15">
        <f t="shared" si="48"/>
        <v>0</v>
      </c>
      <c r="N134" s="15">
        <f t="shared" si="48"/>
        <v>0</v>
      </c>
      <c r="O134" s="15">
        <f t="shared" si="48"/>
        <v>0</v>
      </c>
    </row>
    <row r="135" spans="1:15" s="9" customFormat="1" ht="20.25" x14ac:dyDescent="0.35">
      <c r="A135" s="31"/>
      <c r="B135" s="43" t="s">
        <v>76</v>
      </c>
      <c r="C135" s="46">
        <v>2500</v>
      </c>
      <c r="D135" s="46">
        <v>244</v>
      </c>
      <c r="E135" s="52">
        <v>226</v>
      </c>
      <c r="F135" s="39">
        <f t="shared" si="35"/>
        <v>0</v>
      </c>
      <c r="G135" s="15">
        <f t="shared" ref="G135:O136" si="49">G42+G77+G106</f>
        <v>0</v>
      </c>
      <c r="H135" s="15">
        <f t="shared" si="49"/>
        <v>0</v>
      </c>
      <c r="I135" s="15">
        <f t="shared" si="49"/>
        <v>0</v>
      </c>
      <c r="J135" s="15">
        <f t="shared" si="49"/>
        <v>0</v>
      </c>
      <c r="K135" s="15">
        <f t="shared" si="49"/>
        <v>0</v>
      </c>
      <c r="L135" s="15">
        <f t="shared" si="49"/>
        <v>0</v>
      </c>
      <c r="M135" s="15">
        <f t="shared" si="49"/>
        <v>0</v>
      </c>
      <c r="N135" s="15">
        <f t="shared" si="49"/>
        <v>0</v>
      </c>
      <c r="O135" s="15">
        <f t="shared" si="49"/>
        <v>0</v>
      </c>
    </row>
    <row r="136" spans="1:15" s="1" customFormat="1" ht="20.25" x14ac:dyDescent="0.35">
      <c r="A136" s="31"/>
      <c r="B136" s="43" t="s">
        <v>77</v>
      </c>
      <c r="C136" s="46">
        <v>2500</v>
      </c>
      <c r="D136" s="46">
        <v>244</v>
      </c>
      <c r="E136" s="52">
        <v>290</v>
      </c>
      <c r="F136" s="39">
        <f t="shared" si="35"/>
        <v>0</v>
      </c>
      <c r="G136" s="15">
        <f t="shared" si="49"/>
        <v>0</v>
      </c>
      <c r="H136" s="15">
        <f t="shared" si="49"/>
        <v>0</v>
      </c>
      <c r="I136" s="15">
        <f t="shared" si="49"/>
        <v>0</v>
      </c>
      <c r="J136" s="15">
        <f t="shared" si="49"/>
        <v>0</v>
      </c>
      <c r="K136" s="15">
        <f t="shared" si="49"/>
        <v>0</v>
      </c>
      <c r="L136" s="15">
        <f t="shared" si="49"/>
        <v>0</v>
      </c>
      <c r="M136" s="15">
        <f t="shared" si="49"/>
        <v>0</v>
      </c>
      <c r="N136" s="15">
        <f t="shared" si="49"/>
        <v>0</v>
      </c>
      <c r="O136" s="15">
        <f t="shared" si="49"/>
        <v>0</v>
      </c>
    </row>
    <row r="137" spans="1:15" s="1" customFormat="1" ht="20.25" x14ac:dyDescent="0.35">
      <c r="A137" s="31" t="s">
        <v>18</v>
      </c>
      <c r="B137" s="13" t="s">
        <v>29</v>
      </c>
      <c r="C137" s="48">
        <v>2600</v>
      </c>
      <c r="D137" s="50" t="s">
        <v>24</v>
      </c>
      <c r="E137" s="50" t="s">
        <v>24</v>
      </c>
      <c r="F137" s="39">
        <f t="shared" si="35"/>
        <v>9713612.0399999991</v>
      </c>
      <c r="G137" s="15">
        <f>G138+G139</f>
        <v>5728763.5</v>
      </c>
      <c r="H137" s="15">
        <f t="shared" ref="H137:O137" si="50">H138+H139</f>
        <v>0</v>
      </c>
      <c r="I137" s="15">
        <f t="shared" si="50"/>
        <v>301188</v>
      </c>
      <c r="J137" s="15">
        <f t="shared" si="50"/>
        <v>0</v>
      </c>
      <c r="K137" s="15">
        <f t="shared" si="50"/>
        <v>0</v>
      </c>
      <c r="L137" s="15">
        <f t="shared" si="50"/>
        <v>816976</v>
      </c>
      <c r="M137" s="15">
        <f t="shared" si="50"/>
        <v>2866684.54</v>
      </c>
      <c r="N137" s="15">
        <f t="shared" si="50"/>
        <v>0</v>
      </c>
      <c r="O137" s="15">
        <f t="shared" si="50"/>
        <v>0</v>
      </c>
    </row>
    <row r="138" spans="1:15" s="1" customFormat="1" ht="20.25" x14ac:dyDescent="0.35">
      <c r="A138" s="31" t="s">
        <v>78</v>
      </c>
      <c r="B138" s="13" t="s">
        <v>62</v>
      </c>
      <c r="C138" s="48">
        <v>2630</v>
      </c>
      <c r="D138" s="48">
        <v>243</v>
      </c>
      <c r="E138" s="48">
        <v>225</v>
      </c>
      <c r="F138" s="39">
        <f t="shared" si="35"/>
        <v>0</v>
      </c>
      <c r="G138" s="15">
        <f>G80</f>
        <v>0</v>
      </c>
      <c r="H138" s="15">
        <f t="shared" ref="H138:O138" si="51">H80</f>
        <v>0</v>
      </c>
      <c r="I138" s="15">
        <f t="shared" si="51"/>
        <v>0</v>
      </c>
      <c r="J138" s="15">
        <f t="shared" si="51"/>
        <v>0</v>
      </c>
      <c r="K138" s="15">
        <f t="shared" si="51"/>
        <v>0</v>
      </c>
      <c r="L138" s="15">
        <f t="shared" si="51"/>
        <v>0</v>
      </c>
      <c r="M138" s="15">
        <f t="shared" si="51"/>
        <v>0</v>
      </c>
      <c r="N138" s="15">
        <f t="shared" si="51"/>
        <v>0</v>
      </c>
      <c r="O138" s="15">
        <f t="shared" si="51"/>
        <v>0</v>
      </c>
    </row>
    <row r="139" spans="1:15" s="1" customFormat="1" ht="20.25" x14ac:dyDescent="0.35">
      <c r="A139" s="31" t="s">
        <v>79</v>
      </c>
      <c r="B139" s="13" t="s">
        <v>63</v>
      </c>
      <c r="C139" s="48">
        <v>2640</v>
      </c>
      <c r="D139" s="48">
        <v>244</v>
      </c>
      <c r="E139" s="48"/>
      <c r="F139" s="39">
        <f t="shared" si="35"/>
        <v>9713612.0399999991</v>
      </c>
      <c r="G139" s="15">
        <f>SUM(G140:G152)</f>
        <v>5728763.5</v>
      </c>
      <c r="H139" s="15">
        <f t="shared" ref="H139:O139" si="52">SUM(H140:H152)</f>
        <v>0</v>
      </c>
      <c r="I139" s="15">
        <f t="shared" si="52"/>
        <v>301188</v>
      </c>
      <c r="J139" s="15">
        <f t="shared" si="52"/>
        <v>0</v>
      </c>
      <c r="K139" s="15">
        <f t="shared" si="52"/>
        <v>0</v>
      </c>
      <c r="L139" s="15">
        <f t="shared" si="52"/>
        <v>816976</v>
      </c>
      <c r="M139" s="15">
        <f t="shared" si="52"/>
        <v>2866684.54</v>
      </c>
      <c r="N139" s="15">
        <f t="shared" si="52"/>
        <v>0</v>
      </c>
      <c r="O139" s="15">
        <f t="shared" si="52"/>
        <v>0</v>
      </c>
    </row>
    <row r="140" spans="1:15" s="1" customFormat="1" ht="19.5" x14ac:dyDescent="0.3">
      <c r="A140" s="31" t="s">
        <v>95</v>
      </c>
      <c r="B140" s="33" t="s">
        <v>82</v>
      </c>
      <c r="C140" s="46">
        <v>2640</v>
      </c>
      <c r="D140" s="46">
        <v>244</v>
      </c>
      <c r="E140" s="46">
        <v>221</v>
      </c>
      <c r="F140" s="39">
        <f t="shared" si="35"/>
        <v>65024</v>
      </c>
      <c r="G140" s="16">
        <f>G46+G82+G111</f>
        <v>65024</v>
      </c>
      <c r="H140" s="16">
        <f t="shared" ref="H140:O140" si="53">H46+H82+H111</f>
        <v>0</v>
      </c>
      <c r="I140" s="16">
        <f t="shared" si="53"/>
        <v>0</v>
      </c>
      <c r="J140" s="16">
        <f t="shared" si="53"/>
        <v>0</v>
      </c>
      <c r="K140" s="16">
        <f t="shared" si="53"/>
        <v>0</v>
      </c>
      <c r="L140" s="16">
        <f t="shared" si="53"/>
        <v>0</v>
      </c>
      <c r="M140" s="16">
        <f t="shared" si="53"/>
        <v>0</v>
      </c>
      <c r="N140" s="16">
        <f t="shared" si="53"/>
        <v>0</v>
      </c>
      <c r="O140" s="16">
        <f t="shared" si="53"/>
        <v>0</v>
      </c>
    </row>
    <row r="141" spans="1:15" s="1" customFormat="1" ht="19.5" x14ac:dyDescent="0.3">
      <c r="A141" s="31" t="s">
        <v>96</v>
      </c>
      <c r="B141" s="33" t="s">
        <v>81</v>
      </c>
      <c r="C141" s="46">
        <v>2640</v>
      </c>
      <c r="D141" s="46">
        <v>244</v>
      </c>
      <c r="E141" s="46">
        <v>222</v>
      </c>
      <c r="F141" s="39">
        <f t="shared" si="35"/>
        <v>0</v>
      </c>
      <c r="G141" s="16">
        <f t="shared" ref="G141:O152" si="54">G47+G83+G112</f>
        <v>0</v>
      </c>
      <c r="H141" s="16">
        <f t="shared" si="54"/>
        <v>0</v>
      </c>
      <c r="I141" s="16">
        <f t="shared" si="54"/>
        <v>0</v>
      </c>
      <c r="J141" s="16">
        <f t="shared" si="54"/>
        <v>0</v>
      </c>
      <c r="K141" s="16">
        <f t="shared" si="54"/>
        <v>0</v>
      </c>
      <c r="L141" s="16">
        <f t="shared" si="54"/>
        <v>0</v>
      </c>
      <c r="M141" s="16">
        <f t="shared" si="54"/>
        <v>0</v>
      </c>
      <c r="N141" s="16">
        <f t="shared" si="54"/>
        <v>0</v>
      </c>
      <c r="O141" s="16">
        <f t="shared" si="54"/>
        <v>0</v>
      </c>
    </row>
    <row r="142" spans="1:15" s="9" customFormat="1" ht="19.5" x14ac:dyDescent="0.3">
      <c r="A142" s="31" t="s">
        <v>97</v>
      </c>
      <c r="B142" s="33" t="s">
        <v>83</v>
      </c>
      <c r="C142" s="46">
        <v>2640</v>
      </c>
      <c r="D142" s="46">
        <v>244</v>
      </c>
      <c r="E142" s="46">
        <v>223</v>
      </c>
      <c r="F142" s="39">
        <f t="shared" si="35"/>
        <v>3194600</v>
      </c>
      <c r="G142" s="16">
        <f t="shared" si="54"/>
        <v>3060990</v>
      </c>
      <c r="H142" s="16">
        <f t="shared" si="54"/>
        <v>0</v>
      </c>
      <c r="I142" s="16">
        <f t="shared" si="54"/>
        <v>0</v>
      </c>
      <c r="J142" s="16">
        <f t="shared" si="54"/>
        <v>0</v>
      </c>
      <c r="K142" s="16">
        <f t="shared" si="54"/>
        <v>0</v>
      </c>
      <c r="L142" s="16">
        <f t="shared" si="54"/>
        <v>0</v>
      </c>
      <c r="M142" s="16">
        <f t="shared" si="54"/>
        <v>133610</v>
      </c>
      <c r="N142" s="16">
        <f t="shared" si="54"/>
        <v>0</v>
      </c>
      <c r="O142" s="16">
        <f t="shared" si="54"/>
        <v>0</v>
      </c>
    </row>
    <row r="143" spans="1:15" s="1" customFormat="1" ht="19.5" x14ac:dyDescent="0.3">
      <c r="A143" s="31" t="s">
        <v>98</v>
      </c>
      <c r="B143" s="33" t="s">
        <v>84</v>
      </c>
      <c r="C143" s="46">
        <v>2640</v>
      </c>
      <c r="D143" s="46">
        <v>244</v>
      </c>
      <c r="E143" s="46">
        <v>224</v>
      </c>
      <c r="F143" s="39">
        <f t="shared" si="35"/>
        <v>0</v>
      </c>
      <c r="G143" s="16">
        <f t="shared" si="54"/>
        <v>0</v>
      </c>
      <c r="H143" s="16">
        <f t="shared" si="54"/>
        <v>0</v>
      </c>
      <c r="I143" s="16">
        <f t="shared" si="54"/>
        <v>0</v>
      </c>
      <c r="J143" s="16">
        <f t="shared" si="54"/>
        <v>0</v>
      </c>
      <c r="K143" s="16">
        <f t="shared" si="54"/>
        <v>0</v>
      </c>
      <c r="L143" s="16">
        <f t="shared" si="54"/>
        <v>0</v>
      </c>
      <c r="M143" s="16">
        <f t="shared" si="54"/>
        <v>0</v>
      </c>
      <c r="N143" s="16">
        <f t="shared" si="54"/>
        <v>0</v>
      </c>
      <c r="O143" s="16">
        <f t="shared" si="54"/>
        <v>0</v>
      </c>
    </row>
    <row r="144" spans="1:15" s="1" customFormat="1" ht="19.5" x14ac:dyDescent="0.3">
      <c r="A144" s="31" t="s">
        <v>99</v>
      </c>
      <c r="B144" s="33" t="s">
        <v>85</v>
      </c>
      <c r="C144" s="46">
        <v>2640</v>
      </c>
      <c r="D144" s="46">
        <v>244</v>
      </c>
      <c r="E144" s="46">
        <v>225</v>
      </c>
      <c r="F144" s="39">
        <f t="shared" si="35"/>
        <v>1358849.5</v>
      </c>
      <c r="G144" s="16">
        <f t="shared" si="54"/>
        <v>1358849.5</v>
      </c>
      <c r="H144" s="16">
        <f t="shared" si="54"/>
        <v>0</v>
      </c>
      <c r="I144" s="16">
        <f t="shared" si="54"/>
        <v>0</v>
      </c>
      <c r="J144" s="16">
        <f t="shared" si="54"/>
        <v>0</v>
      </c>
      <c r="K144" s="16">
        <f t="shared" si="54"/>
        <v>0</v>
      </c>
      <c r="L144" s="16">
        <f t="shared" si="54"/>
        <v>0</v>
      </c>
      <c r="M144" s="16">
        <f t="shared" si="54"/>
        <v>0</v>
      </c>
      <c r="N144" s="16">
        <f t="shared" si="54"/>
        <v>0</v>
      </c>
      <c r="O144" s="16">
        <f t="shared" si="54"/>
        <v>0</v>
      </c>
    </row>
    <row r="145" spans="1:15" s="1" customFormat="1" ht="19.5" x14ac:dyDescent="0.3">
      <c r="A145" s="31" t="s">
        <v>100</v>
      </c>
      <c r="B145" s="33" t="s">
        <v>76</v>
      </c>
      <c r="C145" s="46">
        <v>2640</v>
      </c>
      <c r="D145" s="46">
        <v>244</v>
      </c>
      <c r="E145" s="46">
        <v>226</v>
      </c>
      <c r="F145" s="39">
        <f t="shared" si="35"/>
        <v>1193602</v>
      </c>
      <c r="G145" s="16">
        <f t="shared" si="54"/>
        <v>390700</v>
      </c>
      <c r="H145" s="16">
        <f t="shared" si="54"/>
        <v>0</v>
      </c>
      <c r="I145" s="16">
        <f t="shared" si="54"/>
        <v>21908</v>
      </c>
      <c r="J145" s="16">
        <f t="shared" si="54"/>
        <v>0</v>
      </c>
      <c r="K145" s="16">
        <f t="shared" si="54"/>
        <v>0</v>
      </c>
      <c r="L145" s="16">
        <f t="shared" si="54"/>
        <v>0</v>
      </c>
      <c r="M145" s="16">
        <f t="shared" si="54"/>
        <v>780994</v>
      </c>
      <c r="N145" s="16">
        <f t="shared" si="54"/>
        <v>0</v>
      </c>
      <c r="O145" s="16">
        <f t="shared" si="54"/>
        <v>0</v>
      </c>
    </row>
    <row r="146" spans="1:15" s="1" customFormat="1" ht="19.5" x14ac:dyDescent="0.3">
      <c r="A146" s="31" t="s">
        <v>101</v>
      </c>
      <c r="B146" s="33" t="s">
        <v>86</v>
      </c>
      <c r="C146" s="46">
        <v>2640</v>
      </c>
      <c r="D146" s="46">
        <v>244</v>
      </c>
      <c r="E146" s="46">
        <v>227</v>
      </c>
      <c r="F146" s="39">
        <f t="shared" si="35"/>
        <v>0</v>
      </c>
      <c r="G146" s="16">
        <f t="shared" si="54"/>
        <v>0</v>
      </c>
      <c r="H146" s="16">
        <f t="shared" si="54"/>
        <v>0</v>
      </c>
      <c r="I146" s="16">
        <f t="shared" si="54"/>
        <v>0</v>
      </c>
      <c r="J146" s="16">
        <f t="shared" si="54"/>
        <v>0</v>
      </c>
      <c r="K146" s="16">
        <f t="shared" si="54"/>
        <v>0</v>
      </c>
      <c r="L146" s="16">
        <f t="shared" si="54"/>
        <v>0</v>
      </c>
      <c r="M146" s="16">
        <f t="shared" si="54"/>
        <v>0</v>
      </c>
      <c r="N146" s="16">
        <f t="shared" si="54"/>
        <v>0</v>
      </c>
      <c r="O146" s="16">
        <f t="shared" si="54"/>
        <v>0</v>
      </c>
    </row>
    <row r="147" spans="1:15" s="1" customFormat="1" ht="19.5" x14ac:dyDescent="0.3">
      <c r="A147" s="31" t="s">
        <v>102</v>
      </c>
      <c r="B147" s="33" t="s">
        <v>77</v>
      </c>
      <c r="C147" s="46">
        <v>2640</v>
      </c>
      <c r="D147" s="46">
        <v>244</v>
      </c>
      <c r="E147" s="46">
        <v>296</v>
      </c>
      <c r="F147" s="39">
        <f t="shared" si="35"/>
        <v>0</v>
      </c>
      <c r="G147" s="16">
        <f t="shared" si="54"/>
        <v>0</v>
      </c>
      <c r="H147" s="16">
        <f t="shared" si="54"/>
        <v>0</v>
      </c>
      <c r="I147" s="16">
        <f t="shared" si="54"/>
        <v>0</v>
      </c>
      <c r="J147" s="16">
        <f t="shared" si="54"/>
        <v>0</v>
      </c>
      <c r="K147" s="16">
        <f t="shared" si="54"/>
        <v>0</v>
      </c>
      <c r="L147" s="16">
        <f t="shared" si="54"/>
        <v>0</v>
      </c>
      <c r="M147" s="16">
        <f t="shared" si="54"/>
        <v>0</v>
      </c>
      <c r="N147" s="16">
        <f t="shared" si="54"/>
        <v>0</v>
      </c>
      <c r="O147" s="16">
        <f t="shared" si="54"/>
        <v>0</v>
      </c>
    </row>
    <row r="148" spans="1:15" s="1" customFormat="1" ht="19.5" x14ac:dyDescent="0.3">
      <c r="A148" s="31" t="s">
        <v>103</v>
      </c>
      <c r="B148" s="33" t="s">
        <v>94</v>
      </c>
      <c r="C148" s="46">
        <v>2640</v>
      </c>
      <c r="D148" s="46">
        <v>244</v>
      </c>
      <c r="E148" s="46">
        <v>310</v>
      </c>
      <c r="F148" s="39">
        <f t="shared" si="35"/>
        <v>179825</v>
      </c>
      <c r="G148" s="16">
        <f t="shared" si="54"/>
        <v>0</v>
      </c>
      <c r="H148" s="16">
        <f t="shared" si="54"/>
        <v>0</v>
      </c>
      <c r="I148" s="16">
        <f t="shared" si="54"/>
        <v>179825</v>
      </c>
      <c r="J148" s="16">
        <f t="shared" si="54"/>
        <v>0</v>
      </c>
      <c r="K148" s="16">
        <f t="shared" si="54"/>
        <v>0</v>
      </c>
      <c r="L148" s="16">
        <f t="shared" si="54"/>
        <v>0</v>
      </c>
      <c r="M148" s="16">
        <f t="shared" si="54"/>
        <v>0</v>
      </c>
      <c r="N148" s="16">
        <f t="shared" si="54"/>
        <v>0</v>
      </c>
      <c r="O148" s="16">
        <f t="shared" si="54"/>
        <v>0</v>
      </c>
    </row>
    <row r="149" spans="1:15" s="1" customFormat="1" ht="19.5" x14ac:dyDescent="0.3">
      <c r="A149" s="31" t="s">
        <v>104</v>
      </c>
      <c r="B149" s="33" t="s">
        <v>87</v>
      </c>
      <c r="C149" s="44">
        <v>2640</v>
      </c>
      <c r="D149" s="44">
        <v>244</v>
      </c>
      <c r="E149" s="44">
        <v>342</v>
      </c>
      <c r="F149" s="39">
        <f t="shared" si="35"/>
        <v>2870176</v>
      </c>
      <c r="G149" s="16">
        <f t="shared" si="54"/>
        <v>853200</v>
      </c>
      <c r="H149" s="16">
        <f t="shared" si="54"/>
        <v>0</v>
      </c>
      <c r="I149" s="16">
        <f t="shared" si="54"/>
        <v>0</v>
      </c>
      <c r="J149" s="16">
        <f t="shared" si="54"/>
        <v>0</v>
      </c>
      <c r="K149" s="16">
        <f t="shared" si="54"/>
        <v>0</v>
      </c>
      <c r="L149" s="16">
        <f t="shared" si="54"/>
        <v>816976</v>
      </c>
      <c r="M149" s="16">
        <f t="shared" si="54"/>
        <v>1200000</v>
      </c>
      <c r="N149" s="16">
        <f t="shared" si="54"/>
        <v>0</v>
      </c>
      <c r="O149" s="16">
        <f t="shared" si="54"/>
        <v>0</v>
      </c>
    </row>
    <row r="150" spans="1:15" s="1" customFormat="1" ht="19.5" x14ac:dyDescent="0.3">
      <c r="A150" s="31" t="s">
        <v>105</v>
      </c>
      <c r="B150" s="33" t="s">
        <v>87</v>
      </c>
      <c r="C150" s="44">
        <v>2640</v>
      </c>
      <c r="D150" s="44">
        <v>244</v>
      </c>
      <c r="E150" s="44">
        <v>343</v>
      </c>
      <c r="F150" s="39">
        <f t="shared" si="35"/>
        <v>99455</v>
      </c>
      <c r="G150" s="16">
        <f t="shared" si="54"/>
        <v>0</v>
      </c>
      <c r="H150" s="16">
        <f t="shared" si="54"/>
        <v>0</v>
      </c>
      <c r="I150" s="16">
        <f t="shared" si="54"/>
        <v>99455</v>
      </c>
      <c r="J150" s="16">
        <f t="shared" si="54"/>
        <v>0</v>
      </c>
      <c r="K150" s="16">
        <f t="shared" si="54"/>
        <v>0</v>
      </c>
      <c r="L150" s="16">
        <f t="shared" si="54"/>
        <v>0</v>
      </c>
      <c r="M150" s="16">
        <f t="shared" si="54"/>
        <v>0</v>
      </c>
      <c r="N150" s="16">
        <f t="shared" si="54"/>
        <v>0</v>
      </c>
      <c r="O150" s="16">
        <f t="shared" si="54"/>
        <v>0</v>
      </c>
    </row>
    <row r="151" spans="1:15" s="1" customFormat="1" ht="19.5" x14ac:dyDescent="0.3">
      <c r="A151" s="31" t="s">
        <v>106</v>
      </c>
      <c r="B151" s="33" t="s">
        <v>87</v>
      </c>
      <c r="C151" s="44">
        <v>2640</v>
      </c>
      <c r="D151" s="44">
        <v>244</v>
      </c>
      <c r="E151" s="44">
        <v>346</v>
      </c>
      <c r="F151" s="39">
        <f t="shared" si="35"/>
        <v>752080.54</v>
      </c>
      <c r="G151" s="16">
        <f t="shared" si="54"/>
        <v>0</v>
      </c>
      <c r="H151" s="16">
        <f t="shared" si="54"/>
        <v>0</v>
      </c>
      <c r="I151" s="16">
        <f t="shared" si="54"/>
        <v>0</v>
      </c>
      <c r="J151" s="16">
        <f t="shared" si="54"/>
        <v>0</v>
      </c>
      <c r="K151" s="16">
        <f t="shared" si="54"/>
        <v>0</v>
      </c>
      <c r="L151" s="16">
        <f t="shared" si="54"/>
        <v>0</v>
      </c>
      <c r="M151" s="16">
        <f t="shared" si="54"/>
        <v>752080.54</v>
      </c>
      <c r="N151" s="16">
        <f t="shared" si="54"/>
        <v>0</v>
      </c>
      <c r="O151" s="16">
        <f t="shared" si="54"/>
        <v>0</v>
      </c>
    </row>
    <row r="152" spans="1:15" s="1" customFormat="1" ht="19.5" x14ac:dyDescent="0.3">
      <c r="A152" s="31" t="s">
        <v>107</v>
      </c>
      <c r="B152" s="33" t="s">
        <v>87</v>
      </c>
      <c r="C152" s="44">
        <v>2640</v>
      </c>
      <c r="D152" s="44">
        <v>244</v>
      </c>
      <c r="E152" s="44">
        <v>349</v>
      </c>
      <c r="F152" s="39">
        <f t="shared" si="35"/>
        <v>0</v>
      </c>
      <c r="G152" s="16">
        <f t="shared" si="54"/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16">
        <f t="shared" si="54"/>
        <v>0</v>
      </c>
      <c r="L152" s="16">
        <f t="shared" si="54"/>
        <v>0</v>
      </c>
      <c r="M152" s="16">
        <f t="shared" si="54"/>
        <v>0</v>
      </c>
      <c r="N152" s="16">
        <f t="shared" si="54"/>
        <v>0</v>
      </c>
      <c r="O152" s="16">
        <f t="shared" si="54"/>
        <v>0</v>
      </c>
    </row>
    <row r="153" spans="1:15" s="9" customFormat="1" ht="20.25" x14ac:dyDescent="0.3">
      <c r="A153" s="70" t="s">
        <v>64</v>
      </c>
      <c r="B153" s="70"/>
      <c r="C153" s="48">
        <v>3000</v>
      </c>
      <c r="D153" s="48">
        <v>100</v>
      </c>
      <c r="E153" s="48"/>
      <c r="F153" s="39">
        <f t="shared" si="35"/>
        <v>0</v>
      </c>
      <c r="G153" s="57"/>
      <c r="H153" s="57"/>
      <c r="I153" s="57"/>
      <c r="J153" s="57"/>
      <c r="K153" s="57"/>
      <c r="L153" s="57"/>
      <c r="M153" s="57"/>
      <c r="N153" s="57"/>
      <c r="O153" s="57"/>
    </row>
    <row r="154" spans="1:15" s="14" customFormat="1" ht="19.5" x14ac:dyDescent="0.3">
      <c r="A154" s="32"/>
      <c r="B154" s="33" t="s">
        <v>65</v>
      </c>
      <c r="C154" s="44">
        <v>3010</v>
      </c>
      <c r="D154" s="53"/>
      <c r="E154" s="53"/>
      <c r="F154" s="39">
        <f t="shared" si="35"/>
        <v>0</v>
      </c>
      <c r="G154" s="42"/>
      <c r="H154" s="34"/>
      <c r="I154" s="34"/>
      <c r="J154" s="34"/>
      <c r="K154" s="34"/>
      <c r="L154" s="34"/>
      <c r="M154" s="34"/>
      <c r="N154" s="16"/>
      <c r="O154" s="16"/>
    </row>
    <row r="155" spans="1:15" s="1" customFormat="1" ht="19.5" x14ac:dyDescent="0.3">
      <c r="A155" s="31"/>
      <c r="B155" s="33" t="s">
        <v>66</v>
      </c>
      <c r="C155" s="44">
        <v>3020</v>
      </c>
      <c r="D155" s="45"/>
      <c r="E155" s="45"/>
      <c r="F155" s="39">
        <f t="shared" si="35"/>
        <v>0</v>
      </c>
      <c r="G155" s="28"/>
      <c r="H155" s="22"/>
      <c r="I155" s="22"/>
      <c r="J155" s="22"/>
      <c r="K155" s="22"/>
      <c r="L155" s="22"/>
      <c r="M155" s="22"/>
      <c r="N155" s="16"/>
      <c r="O155" s="16"/>
    </row>
    <row r="156" spans="1:15" s="1" customFormat="1" ht="19.5" x14ac:dyDescent="0.3">
      <c r="A156" s="31"/>
      <c r="B156" s="33" t="s">
        <v>67</v>
      </c>
      <c r="C156" s="44">
        <v>3030</v>
      </c>
      <c r="D156" s="45"/>
      <c r="E156" s="45"/>
      <c r="F156" s="39">
        <f t="shared" si="35"/>
        <v>0</v>
      </c>
      <c r="G156" s="28"/>
      <c r="H156" s="22"/>
      <c r="I156" s="22"/>
      <c r="J156" s="22"/>
      <c r="K156" s="22"/>
      <c r="L156" s="22"/>
      <c r="M156" s="22"/>
      <c r="N156" s="16"/>
      <c r="O156" s="16"/>
    </row>
    <row r="157" spans="1:15" s="9" customFormat="1" ht="20.25" x14ac:dyDescent="0.3">
      <c r="A157" s="70" t="s">
        <v>68</v>
      </c>
      <c r="B157" s="70"/>
      <c r="C157" s="48">
        <v>4000</v>
      </c>
      <c r="D157" s="48" t="s">
        <v>24</v>
      </c>
      <c r="E157" s="64"/>
      <c r="F157" s="39">
        <f t="shared" si="35"/>
        <v>0</v>
      </c>
      <c r="G157" s="65"/>
      <c r="H157" s="65"/>
      <c r="I157" s="65"/>
      <c r="J157" s="65"/>
      <c r="K157" s="65"/>
      <c r="L157" s="65"/>
      <c r="M157" s="65"/>
      <c r="N157" s="65"/>
      <c r="O157" s="65"/>
    </row>
    <row r="158" spans="1:15" s="1" customFormat="1" ht="19.5" x14ac:dyDescent="0.3">
      <c r="A158" s="32"/>
      <c r="B158" s="33" t="s">
        <v>69</v>
      </c>
      <c r="C158" s="44">
        <v>4010</v>
      </c>
      <c r="D158" s="44">
        <v>610</v>
      </c>
      <c r="E158" s="45"/>
      <c r="F158" s="39">
        <f t="shared" si="35"/>
        <v>0</v>
      </c>
      <c r="G158" s="24"/>
      <c r="H158" s="24"/>
      <c r="I158" s="24"/>
      <c r="J158" s="24"/>
      <c r="K158" s="24"/>
      <c r="L158" s="24"/>
      <c r="M158" s="25"/>
      <c r="N158" s="16"/>
      <c r="O158" s="16"/>
    </row>
    <row r="186" spans="6:13" x14ac:dyDescent="0.3">
      <c r="F186" s="12">
        <f t="shared" ref="F186:M186" si="55">SUM(F15-F31+F7+F153-F157)</f>
        <v>0</v>
      </c>
      <c r="G186" s="12">
        <f t="shared" si="55"/>
        <v>30.5</v>
      </c>
      <c r="H186" s="12">
        <f t="shared" si="55"/>
        <v>0</v>
      </c>
      <c r="I186" s="12">
        <f t="shared" si="55"/>
        <v>0</v>
      </c>
      <c r="J186" s="12">
        <f t="shared" si="55"/>
        <v>0</v>
      </c>
      <c r="K186" s="12">
        <f t="shared" si="55"/>
        <v>0</v>
      </c>
      <c r="L186" s="12">
        <f t="shared" si="55"/>
        <v>0</v>
      </c>
      <c r="M186" s="12">
        <f t="shared" si="55"/>
        <v>0</v>
      </c>
    </row>
    <row r="187" spans="6:13" x14ac:dyDescent="0.3">
      <c r="F187" s="12">
        <f t="shared" ref="F187:M187" si="56">SUM(F124-F31)</f>
        <v>-30.5</v>
      </c>
      <c r="G187" s="12">
        <f t="shared" si="56"/>
        <v>0</v>
      </c>
      <c r="H187" s="12">
        <f t="shared" si="56"/>
        <v>0</v>
      </c>
      <c r="I187" s="12">
        <f t="shared" si="56"/>
        <v>0</v>
      </c>
      <c r="J187" s="12">
        <f t="shared" si="56"/>
        <v>0</v>
      </c>
      <c r="K187" s="12">
        <f t="shared" si="56"/>
        <v>0</v>
      </c>
      <c r="L187" s="12">
        <f t="shared" si="56"/>
        <v>0</v>
      </c>
      <c r="M187" s="12">
        <f t="shared" si="56"/>
        <v>0</v>
      </c>
    </row>
    <row r="188" spans="6:13" x14ac:dyDescent="0.3">
      <c r="F188" s="12">
        <f t="shared" ref="F188:M188" si="57">SUM(F186-F11)</f>
        <v>0</v>
      </c>
      <c r="G188" s="12">
        <f t="shared" si="57"/>
        <v>30.5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</row>
  </sheetData>
  <autoFilter ref="A4:O158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0">
    <mergeCell ref="A157:B157"/>
    <mergeCell ref="M5:M6"/>
    <mergeCell ref="A7:B7"/>
    <mergeCell ref="A11:B11"/>
    <mergeCell ref="A15:B15"/>
    <mergeCell ref="A31:B31"/>
    <mergeCell ref="A153:B153"/>
    <mergeCell ref="A4:A6"/>
    <mergeCell ref="B4:B6"/>
    <mergeCell ref="C4:C6"/>
    <mergeCell ref="D4:D6"/>
    <mergeCell ref="E4:E6"/>
    <mergeCell ref="F4:F6"/>
    <mergeCell ref="G4:M4"/>
    <mergeCell ref="G5:G6"/>
    <mergeCell ref="K1:O1"/>
    <mergeCell ref="H5:L5"/>
    <mergeCell ref="N4:N6"/>
    <mergeCell ref="O4:O6"/>
    <mergeCell ref="A2:O2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ВСЕГО (2)</vt:lpstr>
      <vt:lpstr>'ВСЕГО (2)'!Заголовки_для_печати</vt:lpstr>
      <vt:lpstr>'ВСЕГО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2020-02-02T22:50:12Z</dcterms:modified>
</cp:coreProperties>
</file>